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9780" yWindow="90" windowWidth="10605" windowHeight="8010" firstSheet="17" activeTab="26"/>
  </bookViews>
  <sheets>
    <sheet name="01.02.23" sheetId="1" r:id="rId1"/>
    <sheet name="02.02.23" sheetId="2" r:id="rId2"/>
    <sheet name="03.02.23" sheetId="3" r:id="rId3"/>
    <sheet name="04.02.23" sheetId="4" r:id="rId4"/>
    <sheet name="05.02.23" sheetId="5" r:id="rId5"/>
    <sheet name="06.02.23" sheetId="6" r:id="rId6"/>
    <sheet name="07.02.23" sheetId="7" r:id="rId7"/>
    <sheet name="08.02.23" sheetId="8" r:id="rId8"/>
    <sheet name="09.02.23" sheetId="9" r:id="rId9"/>
    <sheet name="10.02.23" sheetId="10" r:id="rId10"/>
    <sheet name="11.02.23" sheetId="11" r:id="rId11"/>
    <sheet name="12.02.23" sheetId="12" r:id="rId12"/>
    <sheet name="13.01.23" sheetId="13" r:id="rId13"/>
    <sheet name="14.02.23" sheetId="14" r:id="rId14"/>
    <sheet name="15.02.23" sheetId="15" r:id="rId15"/>
    <sheet name="16.02.23" sheetId="16" r:id="rId16"/>
    <sheet name="17.02.23" sheetId="17" r:id="rId17"/>
    <sheet name="18.02.23" sheetId="18" r:id="rId18"/>
    <sheet name="19.02.23" sheetId="19" r:id="rId19"/>
    <sheet name="20.02.23" sheetId="20" r:id="rId20"/>
    <sheet name="21.02.23" sheetId="21" r:id="rId21"/>
    <sheet name="22.02.23" sheetId="22" r:id="rId22"/>
    <sheet name="23.02.23" sheetId="23" r:id="rId23"/>
    <sheet name="24.02.23" sheetId="24" r:id="rId24"/>
    <sheet name="25.02.23" sheetId="25" r:id="rId25"/>
    <sheet name="26.02.23" sheetId="26" r:id="rId26"/>
    <sheet name="27.02.23" sheetId="27" r:id="rId27"/>
    <sheet name="28.02.23" sheetId="28" r:id="rId28"/>
    <sheet name="Sayfa3" sheetId="29" r:id="rId29"/>
    <sheet name="Sayfa6" sheetId="30" r:id="rId30"/>
    <sheet name="Sayfa7" sheetId="31" r:id="rId31"/>
  </sheets>
  <definedNames>
    <definedName name="_xlnm.Print_Area" localSheetId="0">'01.02.23'!$A$58:$N$88</definedName>
    <definedName name="_xlnm.Print_Area" localSheetId="1">'02.02.23'!$A$58:$N$88</definedName>
    <definedName name="_xlnm.Print_Area" localSheetId="2">'03.02.23'!$A$58:$N$88</definedName>
    <definedName name="_xlnm.Print_Area" localSheetId="3">'04.02.23'!$A$58:$N$88</definedName>
    <definedName name="_xlnm.Print_Area" localSheetId="4">'05.02.23'!$A$58:$N$88</definedName>
    <definedName name="_xlnm.Print_Area" localSheetId="5">'06.02.23'!$A$58:$N$88</definedName>
    <definedName name="_xlnm.Print_Area" localSheetId="6">'07.02.23'!$A$58:$N$88</definedName>
    <definedName name="_xlnm.Print_Area" localSheetId="7">'08.02.23'!$A$58:$N$88</definedName>
    <definedName name="_xlnm.Print_Area" localSheetId="8">'09.02.23'!$A$58:$N$88</definedName>
    <definedName name="_xlnm.Print_Area" localSheetId="9">'10.02.23'!$A$58:$N$88</definedName>
    <definedName name="_xlnm.Print_Area" localSheetId="10">'11.02.23'!$A$58:$N$88</definedName>
    <definedName name="_xlnm.Print_Area" localSheetId="11">'12.02.23'!$A$58:$N$88</definedName>
    <definedName name="_xlnm.Print_Area" localSheetId="12">'13.01.23'!$A$58:$N$88</definedName>
    <definedName name="_xlnm.Print_Area" localSheetId="13">'14.02.23'!$A$58:$N$88</definedName>
    <definedName name="_xlnm.Print_Area" localSheetId="14">'15.02.23'!$A$58:$N$88</definedName>
    <definedName name="_xlnm.Print_Area" localSheetId="15">'16.02.23'!$A$58:$N$88</definedName>
    <definedName name="_xlnm.Print_Area" localSheetId="16">'17.02.23'!$A$58:$N$88</definedName>
    <definedName name="_xlnm.Print_Area" localSheetId="17">'18.02.23'!$A$58:$N$88</definedName>
    <definedName name="_xlnm.Print_Area" localSheetId="18">'19.02.23'!$A$58:$N$88</definedName>
    <definedName name="_xlnm.Print_Area" localSheetId="19">'20.02.23'!$A$58:$N$88</definedName>
    <definedName name="_xlnm.Print_Area" localSheetId="20">'21.02.23'!$A$58:$N$88</definedName>
    <definedName name="_xlnm.Print_Area" localSheetId="21">'22.02.23'!$A$58:$N$88</definedName>
    <definedName name="_xlnm.Print_Area" localSheetId="22">'23.02.23'!$A$58:$N$88</definedName>
    <definedName name="_xlnm.Print_Area" localSheetId="23">'24.02.23'!$A$58:$N$88</definedName>
    <definedName name="_xlnm.Print_Area" localSheetId="24">'25.02.23'!$A$58:$N$88</definedName>
    <definedName name="_xlnm.Print_Area" localSheetId="25">'26.02.23'!$A$58:$N$88</definedName>
    <definedName name="_xlnm.Print_Area" localSheetId="26">'27.02.23'!$A$58:$N$88</definedName>
    <definedName name="_xlnm.Print_Area" localSheetId="27">'28.02.23'!$A$58:$N$88</definedName>
  </definedNames>
  <calcPr calcId="124519"/>
</workbook>
</file>

<file path=xl/calcChain.xml><?xml version="1.0" encoding="utf-8"?>
<calcChain xmlns="http://schemas.openxmlformats.org/spreadsheetml/2006/main">
  <c r="M51" i="13"/>
  <c r="M46" i="27" l="1"/>
  <c r="M56" s="1"/>
  <c r="M44"/>
  <c r="A88" i="28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9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30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31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7"/>
  <c r="I86"/>
  <c r="I76"/>
  <c r="I75" s="1"/>
  <c r="B72"/>
  <c r="I59"/>
  <c r="B59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5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I59" i="21"/>
  <c r="A88" i="23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4"/>
  <c r="I86"/>
  <c r="I76"/>
  <c r="I75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5"/>
  <c r="I86"/>
  <c r="I76"/>
  <c r="I75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6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2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B64" i="31" l="1"/>
  <c r="B58" i="29"/>
  <c r="B61" s="1"/>
  <c r="B64" i="23"/>
  <c r="B58" i="30"/>
  <c r="B61" s="1"/>
  <c r="B58" i="31"/>
  <c r="B61" s="1"/>
  <c r="I88"/>
  <c r="I88" i="29"/>
  <c r="I88" i="30"/>
  <c r="B64" i="29"/>
  <c r="I88" i="28"/>
  <c r="B58"/>
  <c r="B61" s="1"/>
  <c r="I88" i="27"/>
  <c r="B58"/>
  <c r="B61" s="1"/>
  <c r="I88" i="26"/>
  <c r="B64"/>
  <c r="B58"/>
  <c r="B61" s="1"/>
  <c r="I88" i="25"/>
  <c r="B58"/>
  <c r="B61" s="1"/>
  <c r="B64"/>
  <c r="B64" i="27"/>
  <c r="B64" i="30"/>
  <c r="B64" i="28"/>
  <c r="B51" i="27"/>
  <c r="B63" s="1"/>
  <c r="B51" i="31"/>
  <c r="B63" s="1"/>
  <c r="B66" s="1"/>
  <c r="B68" s="1"/>
  <c r="B51" i="30"/>
  <c r="B63" s="1"/>
  <c r="B51" i="29"/>
  <c r="B63" s="1"/>
  <c r="B51" i="28"/>
  <c r="B63" s="1"/>
  <c r="I88" i="24"/>
  <c r="B58"/>
  <c r="B61" s="1"/>
  <c r="I88" i="23"/>
  <c r="B58"/>
  <c r="B61" s="1"/>
  <c r="I88" i="22"/>
  <c r="B58"/>
  <c r="B61" s="1"/>
  <c r="B64"/>
  <c r="B64" i="24"/>
  <c r="B51" i="22"/>
  <c r="B63" s="1"/>
  <c r="B66" s="1"/>
  <c r="B51" i="26"/>
  <c r="B63" s="1"/>
  <c r="B66" s="1"/>
  <c r="B51" i="25"/>
  <c r="B63" s="1"/>
  <c r="B51" i="24"/>
  <c r="B63" s="1"/>
  <c r="B51" i="23"/>
  <c r="B63" s="1"/>
  <c r="B66" s="1"/>
  <c r="L46" i="18"/>
  <c r="M46"/>
  <c r="M44"/>
  <c r="L44"/>
  <c r="L44" i="17"/>
  <c r="B66" i="29" l="1"/>
  <c r="B68" s="1"/>
  <c r="B66" i="30"/>
  <c r="B68" s="1"/>
  <c r="B66" i="28"/>
  <c r="B68" s="1"/>
  <c r="B66" i="27"/>
  <c r="B68" s="1"/>
  <c r="B68" i="26"/>
  <c r="B66" i="25"/>
  <c r="B68" s="1"/>
  <c r="B66" i="24"/>
  <c r="B68" s="1"/>
  <c r="B68" i="23"/>
  <c r="B68" i="22"/>
  <c r="A88" i="18"/>
  <c r="I86"/>
  <c r="I76"/>
  <c r="I75" s="1"/>
  <c r="B72"/>
  <c r="I59"/>
  <c r="B59"/>
  <c r="M56"/>
  <c r="L56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51"/>
  <c r="L5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9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0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1"/>
  <c r="I86"/>
  <c r="I76"/>
  <c r="I75"/>
  <c r="B72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7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5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M44" i="15"/>
  <c r="M46"/>
  <c r="L46"/>
  <c r="L44"/>
  <c r="I88" i="21" l="1"/>
  <c r="B58"/>
  <c r="B61" s="1"/>
  <c r="I88" i="20"/>
  <c r="B64"/>
  <c r="B58"/>
  <c r="B61" s="1"/>
  <c r="I88" i="19"/>
  <c r="B58"/>
  <c r="B61" s="1"/>
  <c r="B64"/>
  <c r="I88" i="18"/>
  <c r="B58"/>
  <c r="B61" s="1"/>
  <c r="B64"/>
  <c r="I88" i="17"/>
  <c r="B58"/>
  <c r="B61" s="1"/>
  <c r="B64"/>
  <c r="B64" i="21"/>
  <c r="B51" i="17"/>
  <c r="B63" s="1"/>
  <c r="B66" s="1"/>
  <c r="B51" i="21"/>
  <c r="B63" s="1"/>
  <c r="B51" i="20"/>
  <c r="B63" s="1"/>
  <c r="B51" i="19"/>
  <c r="B63" s="1"/>
  <c r="B51" i="18"/>
  <c r="B63" s="1"/>
  <c r="M46" i="11"/>
  <c r="M46" i="13"/>
  <c r="M44"/>
  <c r="A88" i="15"/>
  <c r="I86"/>
  <c r="I76"/>
  <c r="I75" s="1"/>
  <c r="B72"/>
  <c r="I59"/>
  <c r="B59"/>
  <c r="M56"/>
  <c r="L56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51"/>
  <c r="L5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6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4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L44" i="11"/>
  <c r="M44"/>
  <c r="A88" i="8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9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0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1"/>
  <c r="I86"/>
  <c r="I76"/>
  <c r="I75" s="1"/>
  <c r="B72"/>
  <c r="I59"/>
  <c r="B59"/>
  <c r="M56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51"/>
  <c r="L5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2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3"/>
  <c r="I86"/>
  <c r="I76"/>
  <c r="I75"/>
  <c r="B72"/>
  <c r="I59"/>
  <c r="B59"/>
  <c r="M56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7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3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4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5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6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B66" i="20" l="1"/>
  <c r="B66" i="21"/>
  <c r="B68" s="1"/>
  <c r="B68" i="20"/>
  <c r="B66" i="19"/>
  <c r="B68" s="1"/>
  <c r="B66" i="18"/>
  <c r="B68" s="1"/>
  <c r="B68" i="17"/>
  <c r="B58" i="14"/>
  <c r="B61" s="1"/>
  <c r="I88" i="15"/>
  <c r="I88" i="16"/>
  <c r="I88" i="14"/>
  <c r="B64" i="16"/>
  <c r="B58" i="15"/>
  <c r="B61" s="1"/>
  <c r="B58" i="16"/>
  <c r="B61" s="1"/>
  <c r="I88" i="13"/>
  <c r="B58"/>
  <c r="B61" s="1"/>
  <c r="B64" i="14"/>
  <c r="B64" i="15"/>
  <c r="B51" i="14"/>
  <c r="B63" s="1"/>
  <c r="B66" s="1"/>
  <c r="B51" i="16"/>
  <c r="B63" s="1"/>
  <c r="B66" s="1"/>
  <c r="B51" i="15"/>
  <c r="B63" s="1"/>
  <c r="I88" i="12"/>
  <c r="B64"/>
  <c r="B58"/>
  <c r="B61" s="1"/>
  <c r="I88" i="11"/>
  <c r="B58"/>
  <c r="B61" s="1"/>
  <c r="I88" i="10"/>
  <c r="B64"/>
  <c r="B58"/>
  <c r="B61" s="1"/>
  <c r="I88" i="9"/>
  <c r="B64"/>
  <c r="B58"/>
  <c r="B61" s="1"/>
  <c r="I88" i="8"/>
  <c r="B64"/>
  <c r="B58"/>
  <c r="B61" s="1"/>
  <c r="I88" i="7"/>
  <c r="B64"/>
  <c r="B58"/>
  <c r="B61" s="1"/>
  <c r="B64" i="13"/>
  <c r="B64" i="11"/>
  <c r="B51" i="7"/>
  <c r="B63" s="1"/>
  <c r="B51" i="13"/>
  <c r="B63" s="1"/>
  <c r="B51" i="12"/>
  <c r="B63" s="1"/>
  <c r="B51" i="11"/>
  <c r="B63" s="1"/>
  <c r="B51" i="10"/>
  <c r="B63" s="1"/>
  <c r="B51" i="9"/>
  <c r="B63" s="1"/>
  <c r="B51" i="8"/>
  <c r="B63" s="1"/>
  <c r="B58" i="5"/>
  <c r="B61" s="1"/>
  <c r="I88" i="4"/>
  <c r="B64" i="3"/>
  <c r="B58" i="2"/>
  <c r="B61" s="1"/>
  <c r="I88" i="5"/>
  <c r="B64" i="4"/>
  <c r="B58" i="3"/>
  <c r="B61" s="1"/>
  <c r="I88" i="6"/>
  <c r="I88" i="2"/>
  <c r="B64" i="6"/>
  <c r="B58" i="4"/>
  <c r="B61" s="1"/>
  <c r="B58" i="6"/>
  <c r="B61" s="1"/>
  <c r="I88" i="3"/>
  <c r="B64" i="1"/>
  <c r="B58"/>
  <c r="B61" s="1"/>
  <c r="I88"/>
  <c r="B64" i="2"/>
  <c r="B64" i="5"/>
  <c r="B51" i="2"/>
  <c r="B63" s="1"/>
  <c r="B51" i="6"/>
  <c r="B63" s="1"/>
  <c r="B51" i="5"/>
  <c r="B63" s="1"/>
  <c r="B51" i="4"/>
  <c r="B63" s="1"/>
  <c r="B51" i="3"/>
  <c r="B63" s="1"/>
  <c r="B66" s="1"/>
  <c r="B68" s="1"/>
  <c r="B51" i="1"/>
  <c r="B63" s="1"/>
  <c r="B66" s="1"/>
  <c r="B66" i="12" l="1"/>
  <c r="B66" i="4"/>
  <c r="B68" s="1"/>
  <c r="B66" i="9"/>
  <c r="B68" s="1"/>
  <c r="B68" i="14"/>
  <c r="B68" i="16"/>
  <c r="B66" i="7"/>
  <c r="B68" s="1"/>
  <c r="B66" i="13"/>
  <c r="B68" s="1"/>
  <c r="B66" i="15"/>
  <c r="B68" s="1"/>
  <c r="B68" i="12"/>
  <c r="B66" i="11"/>
  <c r="B68" s="1"/>
  <c r="B66" i="10"/>
  <c r="B68" s="1"/>
  <c r="B66" i="8"/>
  <c r="B68" s="1"/>
  <c r="B66" i="6"/>
  <c r="B68" s="1"/>
  <c r="B66" i="2"/>
  <c r="B68" s="1"/>
  <c r="B68" i="1"/>
  <c r="B66" i="5"/>
  <c r="B68" s="1"/>
</calcChain>
</file>

<file path=xl/sharedStrings.xml><?xml version="1.0" encoding="utf-8"?>
<sst xmlns="http://schemas.openxmlformats.org/spreadsheetml/2006/main" count="4397" uniqueCount="143">
  <si>
    <t>TAŞIYICI ADI</t>
  </si>
  <si>
    <t>SABAH</t>
  </si>
  <si>
    <t>SOĞUK</t>
  </si>
  <si>
    <t>BİZİM</t>
  </si>
  <si>
    <t>FARKLI</t>
  </si>
  <si>
    <t>İĞİNELİ</t>
  </si>
  <si>
    <t>SICAK</t>
  </si>
  <si>
    <t>SÜT</t>
  </si>
  <si>
    <t>ARABALAR</t>
  </si>
  <si>
    <t>FİYAT 1</t>
  </si>
  <si>
    <t>FİYAT 2</t>
  </si>
  <si>
    <t>FİYAT 3</t>
  </si>
  <si>
    <t>FİYAT 4</t>
  </si>
  <si>
    <t>FİYAT 5</t>
  </si>
  <si>
    <t>FİYAT</t>
  </si>
  <si>
    <t>CEMAL KARAKAYA</t>
  </si>
  <si>
    <t>DOĞAN DUYAR</t>
  </si>
  <si>
    <t>METİN SÖBÜÇOVALI</t>
  </si>
  <si>
    <t>MUSTAFA KARTOĞLU</t>
  </si>
  <si>
    <t>NURİYE ERER</t>
  </si>
  <si>
    <t>BAYRAM KAPLAN</t>
  </si>
  <si>
    <t>MEHMET HALICI</t>
  </si>
  <si>
    <t>SERVET AKIN</t>
  </si>
  <si>
    <t>MERAL KALKAN</t>
  </si>
  <si>
    <t>MEHMET KOÇ</t>
  </si>
  <si>
    <t>HASAN ÖZKOÇ</t>
  </si>
  <si>
    <t>GÜLDEREN BAYIR</t>
  </si>
  <si>
    <t>MEHMET SARIGÜL</t>
  </si>
  <si>
    <t>MUSTAFA AKIN</t>
  </si>
  <si>
    <t>MELİHA GÜNDÜZ</t>
  </si>
  <si>
    <t>ABDULLAH AKIN</t>
  </si>
  <si>
    <t>MEHMET AKIN</t>
  </si>
  <si>
    <t>NUH EZEROĞLU</t>
  </si>
  <si>
    <t>MEHMET KAYA</t>
  </si>
  <si>
    <t>SEDAT AKIN</t>
  </si>
  <si>
    <t>HÜSEYİN GÖREN</t>
  </si>
  <si>
    <t>HALİL YAĞIZ</t>
  </si>
  <si>
    <t>AYŞE EZEROĞLU</t>
  </si>
  <si>
    <t>METİN GÜNAY</t>
  </si>
  <si>
    <t>ERDOĞAN SOYLU</t>
  </si>
  <si>
    <t>DURMUŞ TATLI</t>
  </si>
  <si>
    <t>YAHYA UZ</t>
  </si>
  <si>
    <t>MUSTAFA USER</t>
  </si>
  <si>
    <t>NEJAT KAŞNAK</t>
  </si>
  <si>
    <t>RESUL SEYHAN</t>
  </si>
  <si>
    <t>SELAMİ EVSER</t>
  </si>
  <si>
    <t>HÜSEYİN AYLAÇ</t>
  </si>
  <si>
    <t>EROL KILIÇARSLAN</t>
  </si>
  <si>
    <t>İBRAHİM YÜCEL</t>
  </si>
  <si>
    <t>AHMET ERNAZCI</t>
  </si>
  <si>
    <t>OSMAN AKBEL</t>
  </si>
  <si>
    <t>CUMALİ SALBUR</t>
  </si>
  <si>
    <t>SAMET KOCABAŞ</t>
  </si>
  <si>
    <t>DEMİRELLER</t>
  </si>
  <si>
    <t>TOPLAM LT</t>
  </si>
  <si>
    <t>SÜT TAŞIYICI TOPLAM LT</t>
  </si>
  <si>
    <t>SÜT ALIŞ</t>
  </si>
  <si>
    <t>SICAK TL</t>
  </si>
  <si>
    <t>SOĞUK TL</t>
  </si>
  <si>
    <t>BİZİM TL</t>
  </si>
  <si>
    <t>FARKLI F.</t>
  </si>
  <si>
    <t>İĞNELİ</t>
  </si>
  <si>
    <t>TOPLAM TL</t>
  </si>
  <si>
    <t>TL</t>
  </si>
  <si>
    <t>SÜT TAŞIMA</t>
  </si>
  <si>
    <t>TAŞIMA</t>
  </si>
  <si>
    <t>ORT.TAŞ</t>
  </si>
  <si>
    <t>FAİYAT</t>
  </si>
  <si>
    <t>SÜT TAŞIYICI TOPLAM TL</t>
  </si>
  <si>
    <t>TOPLAM SÜT LT</t>
  </si>
  <si>
    <t>LT</t>
  </si>
  <si>
    <t>DÖKÜLEN SÜT</t>
  </si>
  <si>
    <t>GÜNLÜK G. SÜT :</t>
  </si>
  <si>
    <t>SABAH SÜT :</t>
  </si>
  <si>
    <t>GEN. TOPLAM SÜT LT</t>
  </si>
  <si>
    <t>AKŞAM SÜT :</t>
  </si>
  <si>
    <t>SICAK SÜT :</t>
  </si>
  <si>
    <t>TOPLAM SÜT TL</t>
  </si>
  <si>
    <t>SOĞUK SÜT :</t>
  </si>
  <si>
    <t>TOP. SÜT TAŞIMA TL</t>
  </si>
  <si>
    <t>İ M A L A T   H E S A B I</t>
  </si>
  <si>
    <t>SABAH SU :</t>
  </si>
  <si>
    <t>TOP. SÜT ALIŞ TL</t>
  </si>
  <si>
    <t>AKŞAM SU :</t>
  </si>
  <si>
    <t>BİR GÜN ÖNCE AKŞAMA SÜT :</t>
  </si>
  <si>
    <t>SÜT LT MALİYETİ TL</t>
  </si>
  <si>
    <t>AKŞAM GELEN SICAK SÜT :</t>
  </si>
  <si>
    <t>AKŞAM GELEN SOĞUK SÜT :</t>
  </si>
  <si>
    <t>İĞNELİ SÜT</t>
  </si>
  <si>
    <t>SABAH SICAK SÜT :</t>
  </si>
  <si>
    <t>SABAH SOGUK SÜT :</t>
  </si>
  <si>
    <t>ÇEKİLEN KREMA</t>
  </si>
  <si>
    <t>İŞLENEN SÜT TOZU :</t>
  </si>
  <si>
    <t>SABAH GELİP AKŞAMA DEVİR :</t>
  </si>
  <si>
    <t>İŞLENEN SÜT :</t>
  </si>
  <si>
    <t>SU :</t>
  </si>
  <si>
    <t>GİDEN SÜT :</t>
  </si>
  <si>
    <t>BEYAZ İMALAT :</t>
  </si>
  <si>
    <t>BEYAZ KREMA :</t>
  </si>
  <si>
    <t>KAŞAR İMALAT:</t>
  </si>
  <si>
    <t>KAŞAR KREMA :</t>
  </si>
  <si>
    <t>DÖKÜLEN SÜT :</t>
  </si>
  <si>
    <t>SEPERATÖR :</t>
  </si>
  <si>
    <t>SÜT DAGILIM TOP :</t>
  </si>
  <si>
    <t>FARK :</t>
  </si>
  <si>
    <t>01.02.2023 ÇARŞAMBA</t>
  </si>
  <si>
    <t>ÇARŞAMBA</t>
  </si>
  <si>
    <t>02.02.2023 PERŞEMBE</t>
  </si>
  <si>
    <t>PERŞEMBE</t>
  </si>
  <si>
    <t>03.02.2023 CUMA</t>
  </si>
  <si>
    <t>CUMA</t>
  </si>
  <si>
    <t>04.02.2023 CUMARTESİ</t>
  </si>
  <si>
    <t>CUMARTESİ</t>
  </si>
  <si>
    <t>05.02.2023 PAZAR</t>
  </si>
  <si>
    <t>PAZAR</t>
  </si>
  <si>
    <t>06.02.2023 PAZARTESİ</t>
  </si>
  <si>
    <t>PAZARTESİ</t>
  </si>
  <si>
    <t>07.02.2023 SALI</t>
  </si>
  <si>
    <t>SALI</t>
  </si>
  <si>
    <t>08.02.2023 ÇARŞAMBA</t>
  </si>
  <si>
    <t>SÜT BANK</t>
  </si>
  <si>
    <t>09.02.2023 Perşembe</t>
  </si>
  <si>
    <t>10.02.2023 CUMA</t>
  </si>
  <si>
    <t>11.02.2023 CUMARTESİ</t>
  </si>
  <si>
    <t>ARI SÜT</t>
  </si>
  <si>
    <t>12.02.2023 PAZAR</t>
  </si>
  <si>
    <t>13.02.2023 PAZARTESİ</t>
  </si>
  <si>
    <t xml:space="preserve">FARKLI </t>
  </si>
  <si>
    <t>14.02.2023 SALI</t>
  </si>
  <si>
    <t>15.02.2023 ÇARŞAMBA</t>
  </si>
  <si>
    <t>16.02.2023 PERŞEMBE</t>
  </si>
  <si>
    <t>17.02.2023 CUMA</t>
  </si>
  <si>
    <t>18.02.2023 CUMARTESİ</t>
  </si>
  <si>
    <t>19.02.2023 PAZAR</t>
  </si>
  <si>
    <t>20.02.2023 PAZARTESİ</t>
  </si>
  <si>
    <t>21.02.2023 SALI</t>
  </si>
  <si>
    <t>22.02.2023 ÇARŞAMBA</t>
  </si>
  <si>
    <t>23.02.2023 PERŞEMBE</t>
  </si>
  <si>
    <t>24.04.2023 CUMA</t>
  </si>
  <si>
    <t>25.02.2023 CUMARTESİ</t>
  </si>
  <si>
    <t>26.02.2023 PAZAR</t>
  </si>
  <si>
    <t>28.02.2023 SALI</t>
  </si>
  <si>
    <t>FARKLI F</t>
  </si>
</sst>
</file>

<file path=xl/styles.xml><?xml version="1.0" encoding="utf-8"?>
<styleSheet xmlns="http://schemas.openxmlformats.org/spreadsheetml/2006/main">
  <numFmts count="7">
    <numFmt numFmtId="164" formatCode="#,##0.000\ &quot;₺&quot;"/>
    <numFmt numFmtId="165" formatCode="#,##0.00\ &quot;₺&quot;"/>
    <numFmt numFmtId="166" formatCode="#,##0.000\ &quot;TL&quot;"/>
    <numFmt numFmtId="167" formatCode="#,##0.0000\ &quot;₺&quot;"/>
    <numFmt numFmtId="168" formatCode="#,##0.00\ &quot;TL&quot;"/>
    <numFmt numFmtId="169" formatCode="#,##0.0000"/>
    <numFmt numFmtId="170" formatCode="dd/mm/yy;@"/>
  </numFmts>
  <fonts count="9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9"/>
      <color theme="1"/>
      <name val="Calibri"/>
      <family val="2"/>
      <charset val="162"/>
      <scheme val="minor"/>
    </font>
    <font>
      <b/>
      <sz val="9.5"/>
      <color theme="1"/>
      <name val="Calibri"/>
      <family val="2"/>
      <charset val="162"/>
      <scheme val="minor"/>
    </font>
    <font>
      <b/>
      <sz val="9.5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b/>
      <sz val="9"/>
      <color theme="1"/>
      <name val="Arial"/>
      <family val="2"/>
      <charset val="162"/>
    </font>
    <font>
      <b/>
      <u val="double"/>
      <sz val="11"/>
      <color theme="1"/>
      <name val="Calibri"/>
      <family val="2"/>
      <charset val="162"/>
      <scheme val="minor"/>
    </font>
    <font>
      <b/>
      <sz val="36"/>
      <color theme="1"/>
      <name val="Calibri"/>
      <family val="2"/>
      <charset val="16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0" fillId="0" borderId="0" xfId="0" applyFill="1"/>
    <xf numFmtId="0" fontId="2" fillId="2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/>
    </xf>
    <xf numFmtId="3" fontId="3" fillId="2" borderId="9" xfId="0" applyNumberFormat="1" applyFont="1" applyFill="1" applyBorder="1" applyAlignment="1">
      <alignment horizontal="center"/>
    </xf>
    <xf numFmtId="3" fontId="3" fillId="6" borderId="10" xfId="0" applyNumberFormat="1" applyFont="1" applyFill="1" applyBorder="1" applyAlignment="1">
      <alignment horizontal="center"/>
    </xf>
    <xf numFmtId="3" fontId="3" fillId="3" borderId="11" xfId="0" applyNumberFormat="1" applyFont="1" applyFill="1" applyBorder="1" applyAlignment="1">
      <alignment horizontal="center"/>
    </xf>
    <xf numFmtId="3" fontId="3" fillId="3" borderId="12" xfId="0" applyNumberFormat="1" applyFont="1" applyFill="1" applyBorder="1" applyAlignment="1">
      <alignment horizontal="center"/>
    </xf>
    <xf numFmtId="3" fontId="3" fillId="4" borderId="12" xfId="0" applyNumberFormat="1" applyFont="1" applyFill="1" applyBorder="1" applyAlignment="1">
      <alignment horizontal="center"/>
    </xf>
    <xf numFmtId="3" fontId="3" fillId="4" borderId="13" xfId="0" applyNumberFormat="1" applyFont="1" applyFill="1" applyBorder="1" applyAlignment="1">
      <alignment horizontal="center"/>
    </xf>
    <xf numFmtId="3" fontId="3" fillId="5" borderId="9" xfId="0" applyNumberFormat="1" applyFont="1" applyFill="1" applyBorder="1" applyAlignment="1">
      <alignment horizontal="center"/>
    </xf>
    <xf numFmtId="3" fontId="3" fillId="5" borderId="10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3" fontId="3" fillId="2" borderId="15" xfId="0" applyNumberFormat="1" applyFont="1" applyFill="1" applyBorder="1" applyAlignment="1">
      <alignment horizontal="center"/>
    </xf>
    <xf numFmtId="3" fontId="3" fillId="6" borderId="16" xfId="0" applyNumberFormat="1" applyFont="1" applyFill="1" applyBorder="1" applyAlignment="1">
      <alignment horizontal="center"/>
    </xf>
    <xf numFmtId="3" fontId="3" fillId="3" borderId="17" xfId="0" applyNumberFormat="1" applyFont="1" applyFill="1" applyBorder="1" applyAlignment="1">
      <alignment horizontal="center"/>
    </xf>
    <xf numFmtId="3" fontId="3" fillId="3" borderId="18" xfId="0" applyNumberFormat="1" applyFont="1" applyFill="1" applyBorder="1" applyAlignment="1">
      <alignment horizontal="center"/>
    </xf>
    <xf numFmtId="3" fontId="3" fillId="4" borderId="18" xfId="0" applyNumberFormat="1" applyFont="1" applyFill="1" applyBorder="1" applyAlignment="1">
      <alignment horizontal="center"/>
    </xf>
    <xf numFmtId="3" fontId="3" fillId="4" borderId="19" xfId="0" applyNumberFormat="1" applyFont="1" applyFill="1" applyBorder="1" applyAlignment="1">
      <alignment horizontal="center"/>
    </xf>
    <xf numFmtId="3" fontId="3" fillId="5" borderId="15" xfId="0" applyNumberFormat="1" applyFont="1" applyFill="1" applyBorder="1" applyAlignment="1">
      <alignment horizontal="center"/>
    </xf>
    <xf numFmtId="3" fontId="3" fillId="5" borderId="16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3" fontId="3" fillId="2" borderId="21" xfId="0" applyNumberFormat="1" applyFont="1" applyFill="1" applyBorder="1" applyAlignment="1">
      <alignment horizontal="center"/>
    </xf>
    <xf numFmtId="3" fontId="3" fillId="6" borderId="22" xfId="0" applyNumberFormat="1" applyFont="1" applyFill="1" applyBorder="1" applyAlignment="1">
      <alignment horizontal="center"/>
    </xf>
    <xf numFmtId="3" fontId="3" fillId="3" borderId="23" xfId="0" applyNumberFormat="1" applyFont="1" applyFill="1" applyBorder="1" applyAlignment="1">
      <alignment horizontal="center"/>
    </xf>
    <xf numFmtId="3" fontId="3" fillId="3" borderId="24" xfId="0" applyNumberFormat="1" applyFont="1" applyFill="1" applyBorder="1" applyAlignment="1">
      <alignment horizontal="center"/>
    </xf>
    <xf numFmtId="3" fontId="3" fillId="4" borderId="24" xfId="0" applyNumberFormat="1" applyFont="1" applyFill="1" applyBorder="1" applyAlignment="1">
      <alignment horizontal="center"/>
    </xf>
    <xf numFmtId="3" fontId="3" fillId="4" borderId="25" xfId="0" applyNumberFormat="1" applyFont="1" applyFill="1" applyBorder="1" applyAlignment="1">
      <alignment horizontal="center"/>
    </xf>
    <xf numFmtId="3" fontId="3" fillId="5" borderId="21" xfId="0" applyNumberFormat="1" applyFont="1" applyFill="1" applyBorder="1" applyAlignment="1">
      <alignment horizontal="center"/>
    </xf>
    <xf numFmtId="3" fontId="3" fillId="5" borderId="22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textRotation="180"/>
    </xf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0" fontId="0" fillId="0" borderId="0" xfId="0" applyFill="1" applyBorder="1"/>
    <xf numFmtId="3" fontId="3" fillId="2" borderId="12" xfId="0" applyNumberFormat="1" applyFont="1" applyFill="1" applyBorder="1" applyAlignment="1">
      <alignment horizontal="center"/>
    </xf>
    <xf numFmtId="3" fontId="3" fillId="6" borderId="12" xfId="0" applyNumberFormat="1" applyFont="1" applyFill="1" applyBorder="1" applyAlignment="1">
      <alignment horizontal="center"/>
    </xf>
    <xf numFmtId="3" fontId="3" fillId="4" borderId="10" xfId="0" applyNumberFormat="1" applyFont="1" applyFill="1" applyBorder="1" applyAlignment="1">
      <alignment horizontal="center"/>
    </xf>
    <xf numFmtId="3" fontId="3" fillId="5" borderId="1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3" fontId="3" fillId="2" borderId="18" xfId="0" applyNumberFormat="1" applyFont="1" applyFill="1" applyBorder="1" applyAlignment="1">
      <alignment horizontal="center"/>
    </xf>
    <xf numFmtId="3" fontId="3" fillId="6" borderId="18" xfId="0" applyNumberFormat="1" applyFont="1" applyFill="1" applyBorder="1" applyAlignment="1">
      <alignment horizontal="center"/>
    </xf>
    <xf numFmtId="3" fontId="3" fillId="4" borderId="16" xfId="0" applyNumberFormat="1" applyFont="1" applyFill="1" applyBorder="1" applyAlignment="1">
      <alignment horizontal="center"/>
    </xf>
    <xf numFmtId="3" fontId="3" fillId="5" borderId="17" xfId="0" applyNumberFormat="1" applyFont="1" applyFill="1" applyBorder="1" applyAlignment="1">
      <alignment horizontal="center"/>
    </xf>
    <xf numFmtId="3" fontId="3" fillId="0" borderId="18" xfId="0" applyNumberFormat="1" applyFont="1" applyFill="1" applyBorder="1" applyAlignment="1">
      <alignment horizontal="center"/>
    </xf>
    <xf numFmtId="3" fontId="4" fillId="3" borderId="18" xfId="0" applyNumberFormat="1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3" fontId="3" fillId="2" borderId="27" xfId="0" applyNumberFormat="1" applyFont="1" applyFill="1" applyBorder="1" applyAlignment="1">
      <alignment horizontal="center"/>
    </xf>
    <xf numFmtId="3" fontId="3" fillId="2" borderId="28" xfId="0" applyNumberFormat="1" applyFont="1" applyFill="1" applyBorder="1" applyAlignment="1">
      <alignment horizontal="center"/>
    </xf>
    <xf numFmtId="3" fontId="3" fillId="0" borderId="28" xfId="0" applyNumberFormat="1" applyFont="1" applyFill="1" applyBorder="1" applyAlignment="1">
      <alignment horizontal="center"/>
    </xf>
    <xf numFmtId="3" fontId="3" fillId="3" borderId="28" xfId="0" applyNumberFormat="1" applyFont="1" applyFill="1" applyBorder="1" applyAlignment="1">
      <alignment horizontal="center"/>
    </xf>
    <xf numFmtId="3" fontId="3" fillId="4" borderId="28" xfId="0" applyNumberFormat="1" applyFont="1" applyFill="1" applyBorder="1" applyAlignment="1">
      <alignment horizontal="center"/>
    </xf>
    <xf numFmtId="3" fontId="3" fillId="4" borderId="29" xfId="0" applyNumberFormat="1" applyFont="1" applyFill="1" applyBorder="1" applyAlignment="1">
      <alignment horizontal="center"/>
    </xf>
    <xf numFmtId="3" fontId="3" fillId="5" borderId="30" xfId="0" applyNumberFormat="1" applyFont="1" applyFill="1" applyBorder="1" applyAlignment="1">
      <alignment horizontal="center"/>
    </xf>
    <xf numFmtId="3" fontId="3" fillId="5" borderId="29" xfId="0" applyNumberFormat="1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3" fontId="3" fillId="2" borderId="24" xfId="0" applyNumberFormat="1" applyFont="1" applyFill="1" applyBorder="1" applyAlignment="1">
      <alignment horizontal="center"/>
    </xf>
    <xf numFmtId="3" fontId="3" fillId="0" borderId="24" xfId="0" applyNumberFormat="1" applyFont="1" applyFill="1" applyBorder="1" applyAlignment="1">
      <alignment horizontal="center"/>
    </xf>
    <xf numFmtId="3" fontId="3" fillId="4" borderId="22" xfId="0" applyNumberFormat="1" applyFont="1" applyFill="1" applyBorder="1" applyAlignment="1">
      <alignment horizontal="center"/>
    </xf>
    <xf numFmtId="3" fontId="3" fillId="5" borderId="23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3" fontId="3" fillId="0" borderId="12" xfId="0" applyNumberFormat="1" applyFont="1" applyFill="1" applyBorder="1" applyAlignment="1">
      <alignment horizontal="center"/>
    </xf>
    <xf numFmtId="3" fontId="4" fillId="4" borderId="12" xfId="0" applyNumberFormat="1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3" fillId="0" borderId="33" xfId="0" applyFont="1" applyFill="1" applyBorder="1" applyAlignment="1">
      <alignment horizontal="center"/>
    </xf>
    <xf numFmtId="4" fontId="3" fillId="0" borderId="34" xfId="0" applyNumberFormat="1" applyFont="1" applyFill="1" applyBorder="1" applyAlignment="1">
      <alignment horizontal="right"/>
    </xf>
    <xf numFmtId="4" fontId="3" fillId="0" borderId="35" xfId="0" applyNumberFormat="1" applyFont="1" applyFill="1" applyBorder="1" applyAlignment="1">
      <alignment horizontal="right"/>
    </xf>
    <xf numFmtId="4" fontId="3" fillId="0" borderId="36" xfId="0" applyNumberFormat="1" applyFont="1" applyFill="1" applyBorder="1" applyAlignment="1">
      <alignment horizontal="right"/>
    </xf>
    <xf numFmtId="4" fontId="3" fillId="0" borderId="37" xfId="0" applyNumberFormat="1" applyFont="1" applyFill="1" applyBorder="1" applyAlignment="1">
      <alignment horizontal="right"/>
    </xf>
    <xf numFmtId="4" fontId="3" fillId="0" borderId="38" xfId="0" applyNumberFormat="1" applyFont="1" applyFill="1" applyBorder="1" applyAlignment="1">
      <alignment horizontal="right"/>
    </xf>
    <xf numFmtId="2" fontId="3" fillId="0" borderId="34" xfId="0" applyNumberFormat="1" applyFont="1" applyFill="1" applyBorder="1" applyAlignment="1">
      <alignment horizontal="right"/>
    </xf>
    <xf numFmtId="2" fontId="3" fillId="0" borderId="35" xfId="0" applyNumberFormat="1" applyFont="1" applyFill="1" applyBorder="1" applyAlignment="1">
      <alignment horizontal="right"/>
    </xf>
    <xf numFmtId="2" fontId="3" fillId="0" borderId="36" xfId="0" applyNumberFormat="1" applyFont="1" applyFill="1" applyBorder="1" applyAlignment="1">
      <alignment horizontal="right"/>
    </xf>
    <xf numFmtId="2" fontId="3" fillId="0" borderId="37" xfId="0" applyNumberFormat="1" applyFont="1" applyFill="1" applyBorder="1" applyAlignment="1">
      <alignment horizontal="right"/>
    </xf>
    <xf numFmtId="2" fontId="3" fillId="0" borderId="38" xfId="0" applyNumberFormat="1" applyFont="1" applyFill="1" applyBorder="1" applyAlignment="1">
      <alignment horizontal="right"/>
    </xf>
    <xf numFmtId="0" fontId="3" fillId="0" borderId="39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164" fontId="3" fillId="0" borderId="21" xfId="0" applyNumberFormat="1" applyFont="1" applyFill="1" applyBorder="1" applyAlignment="1">
      <alignment horizontal="center"/>
    </xf>
    <xf numFmtId="164" fontId="3" fillId="0" borderId="22" xfId="0" applyNumberFormat="1" applyFont="1" applyFill="1" applyBorder="1" applyAlignment="1">
      <alignment horizontal="center"/>
    </xf>
    <xf numFmtId="164" fontId="3" fillId="0" borderId="23" xfId="0" applyNumberFormat="1" applyFont="1" applyFill="1" applyBorder="1" applyAlignment="1">
      <alignment horizontal="center"/>
    </xf>
    <xf numFmtId="164" fontId="3" fillId="0" borderId="24" xfId="0" applyNumberFormat="1" applyFont="1" applyFill="1" applyBorder="1" applyAlignment="1">
      <alignment horizontal="center"/>
    </xf>
    <xf numFmtId="164" fontId="3" fillId="0" borderId="25" xfId="0" applyNumberFormat="1" applyFont="1" applyFill="1" applyBorder="1" applyAlignment="1">
      <alignment horizontal="center"/>
    </xf>
    <xf numFmtId="164" fontId="3" fillId="0" borderId="20" xfId="0" applyNumberFormat="1" applyFont="1" applyFill="1" applyBorder="1" applyAlignment="1">
      <alignment horizontal="center"/>
    </xf>
    <xf numFmtId="165" fontId="3" fillId="0" borderId="22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4" fontId="3" fillId="0" borderId="34" xfId="0" applyNumberFormat="1" applyFont="1" applyFill="1" applyBorder="1" applyAlignment="1">
      <alignment horizontal="center"/>
    </xf>
    <xf numFmtId="4" fontId="3" fillId="0" borderId="35" xfId="0" applyNumberFormat="1" applyFont="1" applyFill="1" applyBorder="1" applyAlignment="1">
      <alignment horizontal="center"/>
    </xf>
    <xf numFmtId="4" fontId="3" fillId="0" borderId="36" xfId="0" applyNumberFormat="1" applyFont="1" applyFill="1" applyBorder="1" applyAlignment="1">
      <alignment horizontal="center"/>
    </xf>
    <xf numFmtId="4" fontId="3" fillId="0" borderId="37" xfId="0" applyNumberFormat="1" applyFont="1" applyFill="1" applyBorder="1" applyAlignment="1">
      <alignment horizontal="center"/>
    </xf>
    <xf numFmtId="4" fontId="3" fillId="0" borderId="38" xfId="0" applyNumberFormat="1" applyFont="1" applyFill="1" applyBorder="1" applyAlignment="1">
      <alignment horizontal="center"/>
    </xf>
    <xf numFmtId="3" fontId="3" fillId="0" borderId="35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center" vertical="center" textRotation="180"/>
    </xf>
    <xf numFmtId="166" fontId="3" fillId="0" borderId="21" xfId="0" applyNumberFormat="1" applyFont="1" applyFill="1" applyBorder="1" applyAlignment="1">
      <alignment horizontal="center"/>
    </xf>
    <xf numFmtId="166" fontId="3" fillId="0" borderId="22" xfId="0" applyNumberFormat="1" applyFont="1" applyFill="1" applyBorder="1" applyAlignment="1">
      <alignment horizontal="center"/>
    </xf>
    <xf numFmtId="167" fontId="3" fillId="0" borderId="23" xfId="0" applyNumberFormat="1" applyFont="1" applyFill="1" applyBorder="1" applyAlignment="1">
      <alignment horizontal="center"/>
    </xf>
    <xf numFmtId="167" fontId="3" fillId="0" borderId="24" xfId="0" applyNumberFormat="1" applyFont="1" applyFill="1" applyBorder="1" applyAlignment="1">
      <alignment horizontal="center"/>
    </xf>
    <xf numFmtId="167" fontId="3" fillId="0" borderId="25" xfId="0" applyNumberFormat="1" applyFont="1" applyFill="1" applyBorder="1" applyAlignment="1">
      <alignment horizontal="center"/>
    </xf>
    <xf numFmtId="167" fontId="3" fillId="0" borderId="21" xfId="0" applyNumberFormat="1" applyFont="1" applyFill="1" applyBorder="1" applyAlignment="1">
      <alignment horizontal="center"/>
    </xf>
    <xf numFmtId="167" fontId="3" fillId="0" borderId="22" xfId="0" applyNumberFormat="1" applyFont="1" applyFill="1" applyBorder="1" applyAlignment="1">
      <alignment horizontal="center"/>
    </xf>
    <xf numFmtId="168" fontId="3" fillId="0" borderId="34" xfId="0" applyNumberFormat="1" applyFont="1" applyFill="1" applyBorder="1" applyAlignment="1">
      <alignment horizontal="center"/>
    </xf>
    <xf numFmtId="168" fontId="3" fillId="0" borderId="35" xfId="0" applyNumberFormat="1" applyFont="1" applyFill="1" applyBorder="1" applyAlignment="1">
      <alignment horizontal="center"/>
    </xf>
    <xf numFmtId="165" fontId="3" fillId="0" borderId="36" xfId="0" applyNumberFormat="1" applyFont="1" applyFill="1" applyBorder="1" applyAlignment="1">
      <alignment horizontal="center"/>
    </xf>
    <xf numFmtId="165" fontId="3" fillId="0" borderId="37" xfId="0" applyNumberFormat="1" applyFont="1" applyFill="1" applyBorder="1" applyAlignment="1">
      <alignment horizontal="center"/>
    </xf>
    <xf numFmtId="165" fontId="3" fillId="0" borderId="38" xfId="0" applyNumberFormat="1" applyFont="1" applyFill="1" applyBorder="1" applyAlignment="1">
      <alignment horizontal="center"/>
    </xf>
    <xf numFmtId="165" fontId="3" fillId="0" borderId="34" xfId="0" applyNumberFormat="1" applyFont="1" applyFill="1" applyBorder="1" applyAlignment="1">
      <alignment horizontal="center"/>
    </xf>
    <xf numFmtId="165" fontId="3" fillId="0" borderId="35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right"/>
    </xf>
    <xf numFmtId="4" fontId="3" fillId="0" borderId="0" xfId="0" applyNumberFormat="1" applyFont="1" applyFill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0" fillId="0" borderId="0" xfId="0" applyFont="1" applyFill="1"/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0" fillId="6" borderId="0" xfId="0" applyFill="1"/>
    <xf numFmtId="3" fontId="3" fillId="2" borderId="34" xfId="0" applyNumberFormat="1" applyFont="1" applyFill="1" applyBorder="1" applyAlignment="1">
      <alignment horizontal="center"/>
    </xf>
    <xf numFmtId="3" fontId="3" fillId="2" borderId="35" xfId="0" applyNumberFormat="1" applyFont="1" applyFill="1" applyBorder="1" applyAlignment="1">
      <alignment horizontal="center"/>
    </xf>
    <xf numFmtId="3" fontId="3" fillId="3" borderId="36" xfId="0" applyNumberFormat="1" applyFont="1" applyFill="1" applyBorder="1" applyAlignment="1">
      <alignment horizontal="center"/>
    </xf>
    <xf numFmtId="3" fontId="3" fillId="3" borderId="37" xfId="0" applyNumberFormat="1" applyFont="1" applyFill="1" applyBorder="1" applyAlignment="1">
      <alignment horizontal="center"/>
    </xf>
    <xf numFmtId="3" fontId="3" fillId="4" borderId="37" xfId="0" applyNumberFormat="1" applyFont="1" applyFill="1" applyBorder="1" applyAlignment="1">
      <alignment horizontal="center"/>
    </xf>
    <xf numFmtId="3" fontId="3" fillId="4" borderId="38" xfId="0" applyNumberFormat="1" applyFont="1" applyFill="1" applyBorder="1" applyAlignment="1">
      <alignment horizontal="center"/>
    </xf>
    <xf numFmtId="3" fontId="3" fillId="5" borderId="34" xfId="0" applyNumberFormat="1" applyFont="1" applyFill="1" applyBorder="1" applyAlignment="1">
      <alignment horizontal="center"/>
    </xf>
    <xf numFmtId="3" fontId="3" fillId="5" borderId="35" xfId="0" applyNumberFormat="1" applyFont="1" applyFill="1" applyBorder="1" applyAlignment="1">
      <alignment horizontal="center"/>
    </xf>
    <xf numFmtId="0" fontId="3" fillId="0" borderId="44" xfId="0" applyFont="1" applyFill="1" applyBorder="1" applyAlignment="1">
      <alignment horizontal="center"/>
    </xf>
    <xf numFmtId="0" fontId="5" fillId="2" borderId="21" xfId="0" applyFont="1" applyFill="1" applyBorder="1"/>
    <xf numFmtId="0" fontId="5" fillId="2" borderId="24" xfId="0" applyFont="1" applyFill="1" applyBorder="1"/>
    <xf numFmtId="0" fontId="5" fillId="3" borderId="24" xfId="0" applyFont="1" applyFill="1" applyBorder="1"/>
    <xf numFmtId="0" fontId="5" fillId="4" borderId="24" xfId="0" applyFont="1" applyFill="1" applyBorder="1"/>
    <xf numFmtId="0" fontId="4" fillId="0" borderId="25" xfId="0" applyFont="1" applyFill="1" applyBorder="1" applyAlignment="1">
      <alignment horizontal="center"/>
    </xf>
    <xf numFmtId="0" fontId="5" fillId="5" borderId="22" xfId="0" applyFont="1" applyFill="1" applyBorder="1"/>
    <xf numFmtId="3" fontId="6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textRotation="180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4" fontId="3" fillId="0" borderId="5" xfId="0" applyNumberFormat="1" applyFont="1" applyFill="1" applyBorder="1" applyAlignment="1">
      <alignment horizontal="right"/>
    </xf>
    <xf numFmtId="4" fontId="3" fillId="0" borderId="7" xfId="0" applyNumberFormat="1" applyFont="1" applyFill="1" applyBorder="1" applyAlignment="1">
      <alignment horizontal="right"/>
    </xf>
    <xf numFmtId="4" fontId="3" fillId="0" borderId="48" xfId="0" applyNumberFormat="1" applyFont="1" applyFill="1" applyBorder="1" applyAlignment="1">
      <alignment horizontal="right"/>
    </xf>
    <xf numFmtId="4" fontId="3" fillId="0" borderId="6" xfId="0" applyNumberFormat="1" applyFont="1" applyFill="1" applyBorder="1" applyAlignment="1">
      <alignment horizontal="right"/>
    </xf>
    <xf numFmtId="4" fontId="3" fillId="0" borderId="49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0" fontId="3" fillId="0" borderId="50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37" xfId="0" applyFont="1" applyFill="1" applyBorder="1" applyAlignment="1">
      <alignment horizontal="center"/>
    </xf>
    <xf numFmtId="0" fontId="3" fillId="0" borderId="35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textRotation="180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0" fontId="3" fillId="6" borderId="0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/>
    </xf>
    <xf numFmtId="3" fontId="3" fillId="6" borderId="9" xfId="0" applyNumberFormat="1" applyFont="1" applyFill="1" applyBorder="1" applyAlignment="1">
      <alignment horizontal="center"/>
    </xf>
    <xf numFmtId="3" fontId="3" fillId="6" borderId="11" xfId="0" applyNumberFormat="1" applyFont="1" applyFill="1" applyBorder="1" applyAlignment="1">
      <alignment horizontal="center"/>
    </xf>
    <xf numFmtId="3" fontId="3" fillId="6" borderId="13" xfId="0" applyNumberFormat="1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3" fontId="3" fillId="6" borderId="15" xfId="0" applyNumberFormat="1" applyFont="1" applyFill="1" applyBorder="1" applyAlignment="1">
      <alignment horizontal="center"/>
    </xf>
    <xf numFmtId="3" fontId="3" fillId="6" borderId="17" xfId="0" applyNumberFormat="1" applyFont="1" applyFill="1" applyBorder="1" applyAlignment="1">
      <alignment horizontal="center"/>
    </xf>
    <xf numFmtId="3" fontId="3" fillId="6" borderId="19" xfId="0" applyNumberFormat="1" applyFont="1" applyFill="1" applyBorder="1" applyAlignment="1">
      <alignment horizontal="center"/>
    </xf>
    <xf numFmtId="0" fontId="3" fillId="6" borderId="20" xfId="0" applyFont="1" applyFill="1" applyBorder="1" applyAlignment="1">
      <alignment horizontal="center"/>
    </xf>
    <xf numFmtId="3" fontId="3" fillId="6" borderId="21" xfId="0" applyNumberFormat="1" applyFont="1" applyFill="1" applyBorder="1" applyAlignment="1">
      <alignment horizontal="center"/>
    </xf>
    <xf numFmtId="3" fontId="3" fillId="6" borderId="23" xfId="0" applyNumberFormat="1" applyFont="1" applyFill="1" applyBorder="1" applyAlignment="1">
      <alignment horizontal="center"/>
    </xf>
    <xf numFmtId="3" fontId="3" fillId="6" borderId="24" xfId="0" applyNumberFormat="1" applyFont="1" applyFill="1" applyBorder="1" applyAlignment="1">
      <alignment horizontal="center"/>
    </xf>
    <xf numFmtId="3" fontId="3" fillId="6" borderId="25" xfId="0" applyNumberFormat="1" applyFont="1" applyFill="1" applyBorder="1" applyAlignment="1">
      <alignment horizontal="center"/>
    </xf>
    <xf numFmtId="0" fontId="2" fillId="6" borderId="0" xfId="0" applyFont="1" applyFill="1" applyAlignment="1">
      <alignment horizontal="center" vertical="center" textRotation="180"/>
    </xf>
    <xf numFmtId="3" fontId="3" fillId="6" borderId="0" xfId="0" applyNumberFormat="1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 vertical="center" textRotation="180"/>
    </xf>
    <xf numFmtId="3" fontId="4" fillId="6" borderId="18" xfId="0" applyNumberFormat="1" applyFont="1" applyFill="1" applyBorder="1" applyAlignment="1">
      <alignment horizontal="center"/>
    </xf>
    <xf numFmtId="0" fontId="3" fillId="6" borderId="26" xfId="0" applyFont="1" applyFill="1" applyBorder="1" applyAlignment="1">
      <alignment horizontal="center"/>
    </xf>
    <xf numFmtId="3" fontId="3" fillId="6" borderId="27" xfId="0" applyNumberFormat="1" applyFont="1" applyFill="1" applyBorder="1" applyAlignment="1">
      <alignment horizontal="center"/>
    </xf>
    <xf numFmtId="3" fontId="3" fillId="6" borderId="28" xfId="0" applyNumberFormat="1" applyFont="1" applyFill="1" applyBorder="1" applyAlignment="1">
      <alignment horizontal="center"/>
    </xf>
    <xf numFmtId="3" fontId="3" fillId="6" borderId="29" xfId="0" applyNumberFormat="1" applyFont="1" applyFill="1" applyBorder="1" applyAlignment="1">
      <alignment horizontal="center"/>
    </xf>
    <xf numFmtId="3" fontId="3" fillId="6" borderId="30" xfId="0" applyNumberFormat="1" applyFont="1" applyFill="1" applyBorder="1" applyAlignment="1">
      <alignment horizontal="center"/>
    </xf>
    <xf numFmtId="0" fontId="3" fillId="6" borderId="31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3" fontId="4" fillId="6" borderId="12" xfId="0" applyNumberFormat="1" applyFont="1" applyFill="1" applyBorder="1" applyAlignment="1">
      <alignment horizontal="center"/>
    </xf>
    <xf numFmtId="0" fontId="3" fillId="6" borderId="44" xfId="0" applyFont="1" applyFill="1" applyBorder="1" applyAlignment="1">
      <alignment horizontal="center"/>
    </xf>
    <xf numFmtId="0" fontId="5" fillId="6" borderId="21" xfId="0" applyFont="1" applyFill="1" applyBorder="1"/>
    <xf numFmtId="0" fontId="5" fillId="6" borderId="24" xfId="0" applyFont="1" applyFill="1" applyBorder="1"/>
    <xf numFmtId="0" fontId="4" fillId="6" borderId="25" xfId="0" applyFont="1" applyFill="1" applyBorder="1" applyAlignment="1">
      <alignment horizontal="center"/>
    </xf>
    <xf numFmtId="0" fontId="5" fillId="6" borderId="22" xfId="0" applyFont="1" applyFill="1" applyBorder="1"/>
    <xf numFmtId="0" fontId="3" fillId="6" borderId="32" xfId="0" applyFont="1" applyFill="1" applyBorder="1" applyAlignment="1">
      <alignment horizontal="center"/>
    </xf>
    <xf numFmtId="3" fontId="3" fillId="6" borderId="34" xfId="0" applyNumberFormat="1" applyFont="1" applyFill="1" applyBorder="1" applyAlignment="1">
      <alignment horizontal="center"/>
    </xf>
    <xf numFmtId="3" fontId="3" fillId="6" borderId="35" xfId="0" applyNumberFormat="1" applyFont="1" applyFill="1" applyBorder="1" applyAlignment="1">
      <alignment horizontal="center"/>
    </xf>
    <xf numFmtId="3" fontId="3" fillId="6" borderId="36" xfId="0" applyNumberFormat="1" applyFont="1" applyFill="1" applyBorder="1" applyAlignment="1">
      <alignment horizontal="center"/>
    </xf>
    <xf numFmtId="3" fontId="3" fillId="6" borderId="37" xfId="0" applyNumberFormat="1" applyFont="1" applyFill="1" applyBorder="1" applyAlignment="1">
      <alignment horizontal="center"/>
    </xf>
    <xf numFmtId="3" fontId="3" fillId="6" borderId="38" xfId="0" applyNumberFormat="1" applyFont="1" applyFill="1" applyBorder="1" applyAlignment="1">
      <alignment horizontal="center"/>
    </xf>
    <xf numFmtId="3" fontId="3" fillId="6" borderId="1" xfId="0" applyNumberFormat="1" applyFont="1" applyFill="1" applyBorder="1" applyAlignment="1">
      <alignment horizontal="center"/>
    </xf>
    <xf numFmtId="3" fontId="3" fillId="6" borderId="3" xfId="0" applyNumberFormat="1" applyFont="1" applyFill="1" applyBorder="1" applyAlignment="1">
      <alignment horizontal="center"/>
    </xf>
    <xf numFmtId="3" fontId="3" fillId="6" borderId="46" xfId="0" applyNumberFormat="1" applyFont="1" applyFill="1" applyBorder="1" applyAlignment="1">
      <alignment horizontal="center"/>
    </xf>
    <xf numFmtId="3" fontId="3" fillId="6" borderId="2" xfId="0" applyNumberFormat="1" applyFont="1" applyFill="1" applyBorder="1" applyAlignment="1">
      <alignment horizontal="center"/>
    </xf>
    <xf numFmtId="3" fontId="3" fillId="6" borderId="47" xfId="0" applyNumberFormat="1" applyFont="1" applyFill="1" applyBorder="1" applyAlignment="1">
      <alignment horizontal="center"/>
    </xf>
    <xf numFmtId="0" fontId="3" fillId="6" borderId="34" xfId="0" applyFont="1" applyFill="1" applyBorder="1" applyAlignment="1">
      <alignment horizontal="center"/>
    </xf>
    <xf numFmtId="0" fontId="3" fillId="6" borderId="37" xfId="0" applyFont="1" applyFill="1" applyBorder="1" applyAlignment="1">
      <alignment horizontal="center"/>
    </xf>
    <xf numFmtId="0" fontId="3" fillId="6" borderId="35" xfId="0" applyFont="1" applyFill="1" applyBorder="1" applyAlignment="1">
      <alignment horizontal="center"/>
    </xf>
    <xf numFmtId="0" fontId="3" fillId="6" borderId="39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22" fontId="0" fillId="0" borderId="4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3" fontId="3" fillId="0" borderId="32" xfId="0" applyNumberFormat="1" applyFont="1" applyFill="1" applyBorder="1" applyAlignment="1">
      <alignment horizontal="right"/>
    </xf>
    <xf numFmtId="3" fontId="3" fillId="0" borderId="40" xfId="0" applyNumberFormat="1" applyFont="1" applyFill="1" applyBorder="1" applyAlignment="1">
      <alignment horizontal="right"/>
    </xf>
    <xf numFmtId="170" fontId="8" fillId="0" borderId="0" xfId="0" applyNumberFormat="1" applyFont="1" applyFill="1" applyAlignment="1">
      <alignment horizontal="center" vertical="center"/>
    </xf>
    <xf numFmtId="4" fontId="3" fillId="0" borderId="32" xfId="0" applyNumberFormat="1" applyFont="1" applyFill="1" applyBorder="1" applyAlignment="1">
      <alignment horizontal="right"/>
    </xf>
    <xf numFmtId="4" fontId="3" fillId="0" borderId="40" xfId="0" applyNumberFormat="1" applyFont="1" applyFill="1" applyBorder="1" applyAlignment="1">
      <alignment horizontal="right"/>
    </xf>
    <xf numFmtId="169" fontId="3" fillId="0" borderId="32" xfId="0" applyNumberFormat="1" applyFont="1" applyFill="1" applyBorder="1" applyAlignment="1">
      <alignment horizontal="right"/>
    </xf>
    <xf numFmtId="169" fontId="3" fillId="0" borderId="4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14" fontId="2" fillId="6" borderId="4" xfId="0" applyNumberFormat="1" applyFont="1" applyFill="1" applyBorder="1" applyAlignment="1">
      <alignment horizontal="center" vertical="top" textRotation="180"/>
    </xf>
    <xf numFmtId="0" fontId="2" fillId="6" borderId="0" xfId="0" applyFont="1" applyFill="1" applyBorder="1" applyAlignment="1">
      <alignment horizontal="center" vertical="center" textRotation="180"/>
    </xf>
    <xf numFmtId="0" fontId="2" fillId="6" borderId="42" xfId="0" applyFont="1" applyFill="1" applyBorder="1" applyAlignment="1">
      <alignment horizontal="center" vertical="center" textRotation="180"/>
    </xf>
    <xf numFmtId="0" fontId="2" fillId="6" borderId="43" xfId="0" applyFont="1" applyFill="1" applyBorder="1" applyAlignment="1">
      <alignment horizontal="center" vertical="center" textRotation="180"/>
    </xf>
    <xf numFmtId="0" fontId="2" fillId="6" borderId="45" xfId="0" applyFont="1" applyFill="1" applyBorder="1" applyAlignment="1">
      <alignment horizontal="center" vertical="center" textRotation="180"/>
    </xf>
    <xf numFmtId="14" fontId="6" fillId="0" borderId="0" xfId="0" applyNumberFormat="1" applyFont="1" applyFill="1" applyBorder="1" applyAlignment="1">
      <alignment horizontal="right" vertical="center"/>
    </xf>
    <xf numFmtId="14" fontId="6" fillId="0" borderId="0" xfId="0" applyNumberFormat="1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4" fontId="2" fillId="0" borderId="4" xfId="0" applyNumberFormat="1" applyFont="1" applyFill="1" applyBorder="1" applyAlignment="1">
      <alignment horizontal="center" vertical="top" textRotation="180"/>
    </xf>
    <xf numFmtId="0" fontId="2" fillId="0" borderId="0" xfId="0" applyFont="1" applyFill="1" applyBorder="1" applyAlignment="1">
      <alignment horizontal="center" vertical="center" textRotation="180"/>
    </xf>
    <xf numFmtId="0" fontId="2" fillId="0" borderId="42" xfId="0" applyFont="1" applyFill="1" applyBorder="1" applyAlignment="1">
      <alignment horizontal="center" vertical="center" textRotation="180"/>
    </xf>
    <xf numFmtId="0" fontId="2" fillId="0" borderId="43" xfId="0" applyFont="1" applyFill="1" applyBorder="1" applyAlignment="1">
      <alignment horizontal="center" vertical="center" textRotation="180"/>
    </xf>
    <xf numFmtId="0" fontId="2" fillId="0" borderId="45" xfId="0" applyFont="1" applyFill="1" applyBorder="1" applyAlignment="1">
      <alignment horizontal="center" vertical="center" textRotation="18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66" t="s">
        <v>105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2280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22048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3327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4307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2183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5927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2134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1714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2005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431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314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796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139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144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213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243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108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281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124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122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190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199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486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678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95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307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234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941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77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0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147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784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183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174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873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4695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53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/>
      <c r="M42" s="236"/>
      <c r="N42" s="219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2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40072</v>
      </c>
      <c r="D44" s="76">
        <f t="shared" si="0"/>
        <v>2830</v>
      </c>
      <c r="E44" s="77">
        <f t="shared" si="0"/>
        <v>636</v>
      </c>
      <c r="F44" s="77">
        <f t="shared" si="0"/>
        <v>745</v>
      </c>
      <c r="G44" s="77">
        <f t="shared" si="0"/>
        <v>678</v>
      </c>
      <c r="H44" s="77">
        <f t="shared" si="0"/>
        <v>784</v>
      </c>
      <c r="I44" s="77">
        <f t="shared" si="0"/>
        <v>6458</v>
      </c>
      <c r="J44" s="77">
        <f t="shared" si="0"/>
        <v>2005</v>
      </c>
      <c r="K44" s="78">
        <f t="shared" si="0"/>
        <v>4695</v>
      </c>
      <c r="L44" s="74">
        <f t="shared" si="0"/>
        <v>0</v>
      </c>
      <c r="M44" s="75">
        <f t="shared" si="0"/>
        <v>0</v>
      </c>
      <c r="N44" s="42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42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40072</v>
      </c>
      <c r="D46" s="81">
        <f t="shared" si="1"/>
        <v>2830</v>
      </c>
      <c r="E46" s="82">
        <f t="shared" si="1"/>
        <v>636</v>
      </c>
      <c r="F46" s="82">
        <f t="shared" si="1"/>
        <v>745</v>
      </c>
      <c r="G46" s="82">
        <f t="shared" si="1"/>
        <v>678</v>
      </c>
      <c r="H46" s="82">
        <f t="shared" si="1"/>
        <v>784</v>
      </c>
      <c r="I46" s="82">
        <f t="shared" si="1"/>
        <v>6458</v>
      </c>
      <c r="J46" s="82">
        <f t="shared" si="1"/>
        <v>2005</v>
      </c>
      <c r="K46" s="83">
        <f t="shared" si="1"/>
        <v>4695</v>
      </c>
      <c r="L46" s="79">
        <f t="shared" si="1"/>
        <v>0</v>
      </c>
      <c r="M46" s="80">
        <f t="shared" si="1"/>
        <v>0</v>
      </c>
      <c r="N46" s="42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2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0</v>
      </c>
      <c r="M49" s="98">
        <v>0</v>
      </c>
      <c r="N49" s="39"/>
    </row>
    <row r="50" spans="1:14" ht="15.75" thickBot="1">
      <c r="A50" s="99"/>
      <c r="B50" s="100"/>
      <c r="C50" s="100"/>
      <c r="D50" s="100"/>
      <c r="E50" s="100"/>
      <c r="F50" s="100"/>
      <c r="G50" s="100"/>
      <c r="H50" s="100"/>
      <c r="I50" s="99"/>
      <c r="J50" s="99"/>
      <c r="K50" s="99"/>
      <c r="L50" s="99"/>
      <c r="M50" s="99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448806.39999999997</v>
      </c>
      <c r="D51" s="103">
        <f t="shared" si="2"/>
        <v>30847</v>
      </c>
      <c r="E51" s="104">
        <f t="shared" si="2"/>
        <v>6932.4000000000005</v>
      </c>
      <c r="F51" s="104">
        <f t="shared" si="2"/>
        <v>8120.5</v>
      </c>
      <c r="G51" s="104">
        <f t="shared" si="2"/>
        <v>7525.8</v>
      </c>
      <c r="H51" s="104">
        <f t="shared" si="2"/>
        <v>8702.4</v>
      </c>
      <c r="I51" s="104">
        <f t="shared" si="2"/>
        <v>71683.8</v>
      </c>
      <c r="J51" s="104">
        <f t="shared" si="2"/>
        <v>22255.5</v>
      </c>
      <c r="K51" s="105">
        <f t="shared" si="2"/>
        <v>52114.5</v>
      </c>
      <c r="L51" s="101">
        <f t="shared" si="2"/>
        <v>0</v>
      </c>
      <c r="M51" s="106">
        <f t="shared" si="2"/>
        <v>0</v>
      </c>
      <c r="N51" s="107" t="s">
        <v>63</v>
      </c>
    </row>
    <row r="52" spans="1:14" ht="15.75" thickBot="1">
      <c r="A52" s="99"/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99"/>
      <c r="B55" s="99"/>
      <c r="C55" s="99"/>
      <c r="D55" s="99"/>
      <c r="E55" s="100"/>
      <c r="F55" s="100"/>
      <c r="G55" s="100"/>
      <c r="H55" s="99"/>
      <c r="I55" s="99"/>
      <c r="J55" s="99"/>
      <c r="K55" s="99"/>
      <c r="L55" s="99"/>
      <c r="M55" s="99"/>
      <c r="N55" s="110"/>
    </row>
    <row r="56" spans="1:14" ht="15.75" thickBot="1">
      <c r="A56" s="72" t="s">
        <v>68</v>
      </c>
      <c r="B56" s="118"/>
      <c r="C56" s="119"/>
      <c r="D56" s="120">
        <f>(D46*D54)</f>
        <v>246.20999999999998</v>
      </c>
      <c r="E56" s="121">
        <f>(E46*E54)</f>
        <v>55.331999999999994</v>
      </c>
      <c r="F56" s="121">
        <f>(F46*F54)</f>
        <v>64.814999999999998</v>
      </c>
      <c r="G56" s="121">
        <f>(G46*G54)</f>
        <v>58.985999999999997</v>
      </c>
      <c r="H56" s="121">
        <f t="shared" ref="H56" si="3">(H46*H54)</f>
        <v>68.207999999999998</v>
      </c>
      <c r="I56" s="121">
        <f>(I46*I54)</f>
        <v>561.846</v>
      </c>
      <c r="J56" s="121">
        <f>(J46*J54)</f>
        <v>174.43499999999997</v>
      </c>
      <c r="K56" s="122">
        <f>(K46*K54)</f>
        <v>408.46499999999997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99"/>
      <c r="B57" s="99"/>
      <c r="C57" s="99"/>
      <c r="D57" s="99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58903</v>
      </c>
      <c r="C58" s="260"/>
      <c r="D58" s="126" t="s">
        <v>70</v>
      </c>
      <c r="E58" s="271">
        <v>44958</v>
      </c>
      <c r="F58" s="271"/>
      <c r="G58" s="271"/>
      <c r="H58" s="271"/>
      <c r="I58" s="272" t="s">
        <v>106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350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58900</v>
      </c>
      <c r="J59" s="250"/>
      <c r="K59" s="250"/>
      <c r="L59" s="250"/>
      <c r="M59" s="250"/>
      <c r="N59" s="250"/>
    </row>
    <row r="60" spans="1:14" ht="15.75" thickBot="1">
      <c r="A60" s="99"/>
      <c r="B60" s="127"/>
      <c r="C60" s="127"/>
      <c r="D60" s="126"/>
      <c r="E60" s="249" t="s">
        <v>73</v>
      </c>
      <c r="F60" s="249"/>
      <c r="G60" s="249"/>
      <c r="H60" s="249"/>
      <c r="I60" s="250">
        <v>58900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58553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99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656988.30000000005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58900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1638.2969999999998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99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658626.59700000007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99"/>
      <c r="B67" s="128"/>
      <c r="C67" s="128"/>
      <c r="D67" s="99"/>
      <c r="E67" s="252" t="s">
        <v>84</v>
      </c>
      <c r="F67" s="252"/>
      <c r="G67" s="252"/>
      <c r="H67" s="252"/>
      <c r="I67" s="253">
        <v>52626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11.248383464553482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99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58900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245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44958</v>
      </c>
      <c r="B73" s="258"/>
      <c r="C73" s="258"/>
      <c r="D73" s="99"/>
      <c r="E73" s="252" t="s">
        <v>93</v>
      </c>
      <c r="F73" s="252"/>
      <c r="G73" s="252"/>
      <c r="H73" s="252"/>
      <c r="I73" s="253">
        <v>-52474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99"/>
      <c r="E74" s="99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99"/>
      <c r="E75" s="252" t="s">
        <v>94</v>
      </c>
      <c r="F75" s="252"/>
      <c r="G75" s="252"/>
      <c r="H75" s="252"/>
      <c r="I75" s="253">
        <f>(I67+I68+I69+I70+I71+I73+I76+I72)</f>
        <v>59052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99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99"/>
      <c r="E77" s="99"/>
      <c r="F77" s="134"/>
      <c r="G77" s="135"/>
      <c r="H77" s="135"/>
      <c r="I77" s="136"/>
      <c r="J77" s="136"/>
      <c r="K77" s="136"/>
      <c r="L77" s="136"/>
      <c r="M77" s="136"/>
      <c r="N77" s="137"/>
    </row>
    <row r="78" spans="1:14">
      <c r="A78" s="255" t="s">
        <v>106</v>
      </c>
      <c r="B78" s="255"/>
      <c r="C78" s="255"/>
      <c r="D78" s="99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41700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35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17209</v>
      </c>
      <c r="J81" s="250"/>
      <c r="K81" s="250"/>
      <c r="L81" s="250"/>
      <c r="M81" s="250"/>
      <c r="N81" s="250"/>
    </row>
    <row r="82" spans="1:14">
      <c r="A82" s="99"/>
      <c r="B82" s="99"/>
      <c r="C82" s="99"/>
      <c r="D82" s="141"/>
      <c r="E82" s="249" t="s">
        <v>100</v>
      </c>
      <c r="F82" s="249"/>
      <c r="G82" s="249"/>
      <c r="H82" s="249"/>
      <c r="I82" s="250">
        <v>210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350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42"/>
      <c r="F85" s="142"/>
      <c r="G85" s="142"/>
      <c r="H85" s="142"/>
      <c r="I85" s="143"/>
      <c r="J85" s="143"/>
      <c r="K85" s="143"/>
      <c r="L85" s="143"/>
      <c r="M85" s="143"/>
      <c r="N85" s="143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59504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42"/>
      <c r="F87" s="142"/>
      <c r="G87" s="142"/>
      <c r="H87" s="142"/>
      <c r="I87" s="143"/>
      <c r="J87" s="143"/>
      <c r="K87" s="143"/>
      <c r="L87" s="143"/>
      <c r="M87" s="143"/>
      <c r="N87" s="143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452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I63:N63"/>
    <mergeCell ref="A1:A2"/>
    <mergeCell ref="N1:N7"/>
    <mergeCell ref="N10:N25"/>
    <mergeCell ref="N28:N40"/>
    <mergeCell ref="B58:C58"/>
    <mergeCell ref="E58:H58"/>
    <mergeCell ref="I58:N58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66" t="s">
        <v>122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2076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20836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3162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4394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2260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5791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2173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1654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1861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418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287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834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176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130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199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240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117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293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107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52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164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174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479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611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194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299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191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767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0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139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174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755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159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220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739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4834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120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>
        <v>23456</v>
      </c>
      <c r="M42" s="236"/>
      <c r="N42" s="219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61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38519</v>
      </c>
      <c r="D44" s="76">
        <f t="shared" si="0"/>
        <v>2823</v>
      </c>
      <c r="E44" s="77">
        <f t="shared" si="0"/>
        <v>684</v>
      </c>
      <c r="F44" s="77">
        <f t="shared" si="0"/>
        <v>705</v>
      </c>
      <c r="G44" s="77">
        <f t="shared" si="0"/>
        <v>611</v>
      </c>
      <c r="H44" s="77">
        <f t="shared" si="0"/>
        <v>755</v>
      </c>
      <c r="I44" s="77">
        <f t="shared" si="0"/>
        <v>6167</v>
      </c>
      <c r="J44" s="77">
        <f t="shared" si="0"/>
        <v>1861</v>
      </c>
      <c r="K44" s="78">
        <f t="shared" si="0"/>
        <v>4834</v>
      </c>
      <c r="L44" s="74">
        <f t="shared" si="0"/>
        <v>23456</v>
      </c>
      <c r="M44" s="75">
        <f t="shared" si="0"/>
        <v>0</v>
      </c>
      <c r="N44" s="161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61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38519</v>
      </c>
      <c r="D46" s="81">
        <f t="shared" si="1"/>
        <v>2823</v>
      </c>
      <c r="E46" s="82">
        <f t="shared" si="1"/>
        <v>684</v>
      </c>
      <c r="F46" s="82">
        <f t="shared" si="1"/>
        <v>705</v>
      </c>
      <c r="G46" s="82">
        <f t="shared" si="1"/>
        <v>611</v>
      </c>
      <c r="H46" s="82">
        <f t="shared" si="1"/>
        <v>755</v>
      </c>
      <c r="I46" s="82">
        <f t="shared" si="1"/>
        <v>6167</v>
      </c>
      <c r="J46" s="82">
        <f t="shared" si="1"/>
        <v>1861</v>
      </c>
      <c r="K46" s="83">
        <f t="shared" si="1"/>
        <v>4834</v>
      </c>
      <c r="L46" s="79">
        <f t="shared" si="1"/>
        <v>23456</v>
      </c>
      <c r="M46" s="80">
        <f t="shared" si="1"/>
        <v>0</v>
      </c>
      <c r="N46" s="161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61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11.6</v>
      </c>
      <c r="M49" s="98">
        <v>0</v>
      </c>
      <c r="N49" s="39"/>
    </row>
    <row r="50" spans="1:14" ht="15.75" thickBot="1">
      <c r="A50" s="165"/>
      <c r="B50" s="100"/>
      <c r="C50" s="100"/>
      <c r="D50" s="100"/>
      <c r="E50" s="100"/>
      <c r="F50" s="100"/>
      <c r="G50" s="100"/>
      <c r="H50" s="100"/>
      <c r="I50" s="165"/>
      <c r="J50" s="165"/>
      <c r="K50" s="165"/>
      <c r="L50" s="165"/>
      <c r="M50" s="165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431412.8</v>
      </c>
      <c r="D51" s="103">
        <f t="shared" si="2"/>
        <v>30770.7</v>
      </c>
      <c r="E51" s="104">
        <f t="shared" si="2"/>
        <v>7455.6</v>
      </c>
      <c r="F51" s="104">
        <f t="shared" si="2"/>
        <v>7684.5</v>
      </c>
      <c r="G51" s="104">
        <f t="shared" si="2"/>
        <v>6782.0999999999995</v>
      </c>
      <c r="H51" s="104">
        <f t="shared" si="2"/>
        <v>8380.5</v>
      </c>
      <c r="I51" s="104">
        <f t="shared" si="2"/>
        <v>68453.7</v>
      </c>
      <c r="J51" s="104">
        <f t="shared" si="2"/>
        <v>20657.099999999999</v>
      </c>
      <c r="K51" s="105">
        <f t="shared" si="2"/>
        <v>53657.4</v>
      </c>
      <c r="L51" s="101">
        <f t="shared" si="2"/>
        <v>272089.59999999998</v>
      </c>
      <c r="M51" s="106">
        <f t="shared" si="2"/>
        <v>0</v>
      </c>
      <c r="N51" s="107" t="s">
        <v>63</v>
      </c>
    </row>
    <row r="52" spans="1:14" ht="15.75" thickBot="1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65"/>
      <c r="B55" s="165"/>
      <c r="C55" s="165"/>
      <c r="D55" s="165"/>
      <c r="E55" s="100"/>
      <c r="F55" s="100"/>
      <c r="G55" s="100"/>
      <c r="H55" s="165"/>
      <c r="I55" s="165"/>
      <c r="J55" s="165"/>
      <c r="K55" s="165"/>
      <c r="L55" s="165"/>
      <c r="M55" s="165"/>
      <c r="N55" s="110"/>
    </row>
    <row r="56" spans="1:14" ht="15.75" thickBot="1">
      <c r="A56" s="72" t="s">
        <v>68</v>
      </c>
      <c r="B56" s="118"/>
      <c r="C56" s="119"/>
      <c r="D56" s="120">
        <f>(D46*D54)</f>
        <v>245.60099999999997</v>
      </c>
      <c r="E56" s="121">
        <f>(E46*E54)</f>
        <v>59.507999999999996</v>
      </c>
      <c r="F56" s="121">
        <f>(F46*F54)</f>
        <v>61.334999999999994</v>
      </c>
      <c r="G56" s="121">
        <f>(G46*G54)</f>
        <v>53.156999999999996</v>
      </c>
      <c r="H56" s="121">
        <f t="shared" ref="H56" si="3">(H46*H54)</f>
        <v>65.685000000000002</v>
      </c>
      <c r="I56" s="121">
        <f>(I46*I54)</f>
        <v>536.529</v>
      </c>
      <c r="J56" s="121">
        <f>(J46*J54)</f>
        <v>161.90699999999998</v>
      </c>
      <c r="K56" s="122">
        <f>(K46*K54)</f>
        <v>420.55799999999999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65"/>
      <c r="B57" s="165"/>
      <c r="C57" s="165"/>
      <c r="D57" s="165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80415</v>
      </c>
      <c r="C58" s="260"/>
      <c r="D58" s="126" t="s">
        <v>70</v>
      </c>
      <c r="E58" s="271">
        <v>44967</v>
      </c>
      <c r="F58" s="271"/>
      <c r="G58" s="271"/>
      <c r="H58" s="271"/>
      <c r="I58" s="272" t="s">
        <v>110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444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80424</v>
      </c>
      <c r="J59" s="250"/>
      <c r="K59" s="250"/>
      <c r="L59" s="250"/>
      <c r="M59" s="250"/>
      <c r="N59" s="250"/>
    </row>
    <row r="60" spans="1:14" ht="15.75" thickBot="1">
      <c r="A60" s="165"/>
      <c r="B60" s="127"/>
      <c r="C60" s="127"/>
      <c r="D60" s="126"/>
      <c r="E60" s="249" t="s">
        <v>73</v>
      </c>
      <c r="F60" s="249"/>
      <c r="G60" s="249"/>
      <c r="H60" s="249"/>
      <c r="I60" s="250">
        <v>80424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79971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65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907343.99999999988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80424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1604.28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65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908948.27999999991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65"/>
      <c r="B67" s="128"/>
      <c r="C67" s="128"/>
      <c r="D67" s="165"/>
      <c r="E67" s="252" t="s">
        <v>84</v>
      </c>
      <c r="F67" s="252"/>
      <c r="G67" s="252"/>
      <c r="H67" s="252"/>
      <c r="I67" s="253">
        <v>81008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11.365973665453726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65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80424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265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44967</v>
      </c>
      <c r="B73" s="258"/>
      <c r="C73" s="258"/>
      <c r="D73" s="165"/>
      <c r="E73" s="252" t="s">
        <v>93</v>
      </c>
      <c r="F73" s="252"/>
      <c r="G73" s="252"/>
      <c r="H73" s="252"/>
      <c r="I73" s="253">
        <v>-81924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65"/>
      <c r="E74" s="165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65"/>
      <c r="E75" s="252" t="s">
        <v>94</v>
      </c>
      <c r="F75" s="252"/>
      <c r="G75" s="252"/>
      <c r="H75" s="252"/>
      <c r="I75" s="253">
        <f>(I67+I68+I69+I70+I71+I73+I76+I72)</f>
        <v>79508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65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65"/>
      <c r="E77" s="165"/>
      <c r="F77" s="134"/>
      <c r="G77" s="162"/>
      <c r="H77" s="162"/>
      <c r="I77" s="163"/>
      <c r="J77" s="163"/>
      <c r="K77" s="163"/>
      <c r="L77" s="163"/>
      <c r="M77" s="163"/>
      <c r="N77" s="137"/>
    </row>
    <row r="78" spans="1:14">
      <c r="A78" s="255" t="s">
        <v>110</v>
      </c>
      <c r="B78" s="255"/>
      <c r="C78" s="255"/>
      <c r="D78" s="165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54300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25181</v>
      </c>
      <c r="J81" s="250"/>
      <c r="K81" s="250"/>
      <c r="L81" s="250"/>
      <c r="M81" s="250"/>
      <c r="N81" s="250"/>
    </row>
    <row r="82" spans="1:14">
      <c r="A82" s="165"/>
      <c r="B82" s="165"/>
      <c r="C82" s="165"/>
      <c r="D82" s="141"/>
      <c r="E82" s="249" t="s">
        <v>100</v>
      </c>
      <c r="F82" s="249"/>
      <c r="G82" s="249"/>
      <c r="H82" s="249"/>
      <c r="I82" s="250">
        <v>265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444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64"/>
      <c r="F85" s="164"/>
      <c r="G85" s="164"/>
      <c r="H85" s="164"/>
      <c r="I85" s="160"/>
      <c r="J85" s="160"/>
      <c r="K85" s="160"/>
      <c r="L85" s="160"/>
      <c r="M85" s="160"/>
      <c r="N85" s="160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80190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64"/>
      <c r="F87" s="164"/>
      <c r="G87" s="164"/>
      <c r="H87" s="164"/>
      <c r="I87" s="160"/>
      <c r="J87" s="160"/>
      <c r="K87" s="160"/>
      <c r="L87" s="160"/>
      <c r="M87" s="160"/>
      <c r="N87" s="160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682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127</v>
      </c>
      <c r="N1" s="266" t="s">
        <v>123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14</v>
      </c>
      <c r="N2" s="266"/>
    </row>
    <row r="3" spans="1:14">
      <c r="A3" s="204" t="s">
        <v>15</v>
      </c>
      <c r="B3" s="205"/>
      <c r="C3" s="14">
        <v>2221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21350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3405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4161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2318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5995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2202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1649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1857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413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284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843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178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131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197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230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98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292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101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50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155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186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477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592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0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293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208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771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0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127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172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742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172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204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792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4908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120</v>
      </c>
      <c r="B42" s="240"/>
      <c r="C42" s="241"/>
      <c r="D42" s="242"/>
      <c r="E42" s="243"/>
      <c r="F42" s="243"/>
      <c r="G42" s="243"/>
      <c r="H42" s="243"/>
      <c r="I42" s="243"/>
      <c r="J42" s="243"/>
      <c r="K42" s="244"/>
      <c r="L42" s="240">
        <v>23301</v>
      </c>
      <c r="M42" s="241"/>
      <c r="N42" s="219"/>
    </row>
    <row r="43" spans="1:14" s="43" customFormat="1" ht="15.75" thickBot="1">
      <c r="A43" s="199" t="s">
        <v>124</v>
      </c>
      <c r="B43" s="245"/>
      <c r="C43" s="246"/>
      <c r="D43" s="246"/>
      <c r="E43" s="246"/>
      <c r="F43" s="246"/>
      <c r="G43" s="246"/>
      <c r="H43" s="246"/>
      <c r="I43" s="246"/>
      <c r="J43" s="246"/>
      <c r="K43" s="246"/>
      <c r="L43" s="246"/>
      <c r="M43" s="247">
        <v>4223</v>
      </c>
      <c r="N43" s="219"/>
    </row>
    <row r="44" spans="1:14" ht="15.75" thickBot="1">
      <c r="A44" s="73" t="s">
        <v>54</v>
      </c>
      <c r="B44" s="166">
        <f t="shared" ref="B44:K44" si="0">SUM(B3:B42)</f>
        <v>0</v>
      </c>
      <c r="C44" s="167">
        <f t="shared" si="0"/>
        <v>39450</v>
      </c>
      <c r="D44" s="168">
        <f t="shared" si="0"/>
        <v>2770</v>
      </c>
      <c r="E44" s="169">
        <f t="shared" si="0"/>
        <v>501</v>
      </c>
      <c r="F44" s="169">
        <f t="shared" si="0"/>
        <v>697</v>
      </c>
      <c r="G44" s="169">
        <f t="shared" si="0"/>
        <v>592</v>
      </c>
      <c r="H44" s="169">
        <f t="shared" si="0"/>
        <v>742</v>
      </c>
      <c r="I44" s="169">
        <f t="shared" si="0"/>
        <v>6257</v>
      </c>
      <c r="J44" s="169">
        <f t="shared" si="0"/>
        <v>1857</v>
      </c>
      <c r="K44" s="170">
        <f t="shared" si="0"/>
        <v>4908</v>
      </c>
      <c r="L44" s="166">
        <f>SUM(L3:L43)</f>
        <v>23301</v>
      </c>
      <c r="M44" s="167">
        <f>SUM(M3:M43)</f>
        <v>4223</v>
      </c>
      <c r="N44" s="161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61"/>
    </row>
    <row r="46" spans="1:14" ht="15.75" thickBot="1">
      <c r="A46" s="73" t="s">
        <v>55</v>
      </c>
      <c r="B46" s="79">
        <f t="shared" ref="B46:L46" si="1">SUM(B3:B42)</f>
        <v>0</v>
      </c>
      <c r="C46" s="80">
        <f t="shared" si="1"/>
        <v>39450</v>
      </c>
      <c r="D46" s="81">
        <f t="shared" si="1"/>
        <v>2770</v>
      </c>
      <c r="E46" s="82">
        <f t="shared" si="1"/>
        <v>501</v>
      </c>
      <c r="F46" s="82">
        <f t="shared" si="1"/>
        <v>697</v>
      </c>
      <c r="G46" s="82">
        <f t="shared" si="1"/>
        <v>592</v>
      </c>
      <c r="H46" s="82">
        <f t="shared" si="1"/>
        <v>742</v>
      </c>
      <c r="I46" s="82">
        <f t="shared" si="1"/>
        <v>6257</v>
      </c>
      <c r="J46" s="82">
        <f t="shared" si="1"/>
        <v>1857</v>
      </c>
      <c r="K46" s="83">
        <f t="shared" si="1"/>
        <v>4908</v>
      </c>
      <c r="L46" s="79">
        <f t="shared" si="1"/>
        <v>23301</v>
      </c>
      <c r="M46" s="80">
        <f>SUM(M3:M43)</f>
        <v>4223</v>
      </c>
      <c r="N46" s="161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61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142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11.6</v>
      </c>
      <c r="M49" s="98">
        <v>11.5</v>
      </c>
      <c r="N49" s="39"/>
    </row>
    <row r="50" spans="1:14" ht="15.75" thickBot="1">
      <c r="A50" s="165"/>
      <c r="B50" s="100"/>
      <c r="C50" s="100"/>
      <c r="D50" s="100"/>
      <c r="E50" s="100"/>
      <c r="F50" s="100"/>
      <c r="G50" s="100"/>
      <c r="H50" s="100"/>
      <c r="I50" s="165"/>
      <c r="J50" s="165"/>
      <c r="K50" s="165"/>
      <c r="L50" s="165"/>
      <c r="M50" s="165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441840</v>
      </c>
      <c r="D51" s="103">
        <f t="shared" si="2"/>
        <v>30193</v>
      </c>
      <c r="E51" s="104">
        <f t="shared" si="2"/>
        <v>5460.9000000000005</v>
      </c>
      <c r="F51" s="104">
        <f t="shared" si="2"/>
        <v>7597.3</v>
      </c>
      <c r="G51" s="104">
        <f t="shared" si="2"/>
        <v>6571.2</v>
      </c>
      <c r="H51" s="104">
        <f t="shared" si="2"/>
        <v>8236.1999999999989</v>
      </c>
      <c r="I51" s="104">
        <f t="shared" si="2"/>
        <v>69452.7</v>
      </c>
      <c r="J51" s="104">
        <f t="shared" si="2"/>
        <v>20612.7</v>
      </c>
      <c r="K51" s="105">
        <f t="shared" si="2"/>
        <v>54478.799999999996</v>
      </c>
      <c r="L51" s="101">
        <f t="shared" si="2"/>
        <v>270291.59999999998</v>
      </c>
      <c r="M51" s="106">
        <f t="shared" si="2"/>
        <v>48564.5</v>
      </c>
      <c r="N51" s="107" t="s">
        <v>63</v>
      </c>
    </row>
    <row r="52" spans="1:14" ht="15.75" thickBot="1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65"/>
      <c r="B55" s="165"/>
      <c r="C55" s="165"/>
      <c r="D55" s="165"/>
      <c r="E55" s="100"/>
      <c r="F55" s="100"/>
      <c r="G55" s="100"/>
      <c r="H55" s="165"/>
      <c r="I55" s="165"/>
      <c r="J55" s="165"/>
      <c r="K55" s="165"/>
      <c r="L55" s="165"/>
      <c r="M55" s="165"/>
      <c r="N55" s="110"/>
    </row>
    <row r="56" spans="1:14" ht="15.75" thickBot="1">
      <c r="A56" s="72" t="s">
        <v>68</v>
      </c>
      <c r="B56" s="118"/>
      <c r="C56" s="119"/>
      <c r="D56" s="120">
        <f>(D46*D54)</f>
        <v>240.98999999999998</v>
      </c>
      <c r="E56" s="121">
        <f>(E46*E54)</f>
        <v>43.586999999999996</v>
      </c>
      <c r="F56" s="121">
        <f>(F46*F54)</f>
        <v>60.638999999999996</v>
      </c>
      <c r="G56" s="121">
        <f>(G46*G54)</f>
        <v>51.503999999999998</v>
      </c>
      <c r="H56" s="121">
        <f t="shared" ref="H56" si="3">(H46*H54)</f>
        <v>64.554000000000002</v>
      </c>
      <c r="I56" s="121">
        <f>(I46*I54)</f>
        <v>544.35899999999992</v>
      </c>
      <c r="J56" s="121">
        <f>(J46*J54)</f>
        <v>161.559</v>
      </c>
      <c r="K56" s="122">
        <f>(K46*K54)</f>
        <v>426.99599999999998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65"/>
      <c r="B57" s="165"/>
      <c r="C57" s="165"/>
      <c r="D57" s="165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85298</v>
      </c>
      <c r="C58" s="260"/>
      <c r="D58" s="126" t="s">
        <v>70</v>
      </c>
      <c r="E58" s="271">
        <v>44968</v>
      </c>
      <c r="F58" s="271"/>
      <c r="G58" s="271"/>
      <c r="H58" s="271"/>
      <c r="I58" s="272" t="s">
        <v>112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490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85307</v>
      </c>
      <c r="J59" s="250"/>
      <c r="K59" s="250"/>
      <c r="L59" s="250"/>
      <c r="M59" s="250"/>
      <c r="N59" s="250"/>
    </row>
    <row r="60" spans="1:14" ht="15.75" thickBot="1">
      <c r="A60" s="165"/>
      <c r="B60" s="127"/>
      <c r="C60" s="127"/>
      <c r="D60" s="126"/>
      <c r="E60" s="249" t="s">
        <v>73</v>
      </c>
      <c r="F60" s="249"/>
      <c r="G60" s="249"/>
      <c r="H60" s="249"/>
      <c r="I60" s="250">
        <v>85307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84808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65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963298.9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85307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1594.1880000000001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65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964893.08799999999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65"/>
      <c r="B67" s="128"/>
      <c r="C67" s="128"/>
      <c r="D67" s="165"/>
      <c r="E67" s="252" t="s">
        <v>84</v>
      </c>
      <c r="F67" s="252"/>
      <c r="G67" s="252"/>
      <c r="H67" s="252"/>
      <c r="I67" s="253">
        <v>81924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11.377382888406753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65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85307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265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44968</v>
      </c>
      <c r="B73" s="258"/>
      <c r="C73" s="258"/>
      <c r="D73" s="165"/>
      <c r="E73" s="252" t="s">
        <v>93</v>
      </c>
      <c r="F73" s="252"/>
      <c r="G73" s="252"/>
      <c r="H73" s="252"/>
      <c r="I73" s="253">
        <v>-81407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65"/>
      <c r="E74" s="165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65"/>
      <c r="E75" s="252" t="s">
        <v>94</v>
      </c>
      <c r="F75" s="252"/>
      <c r="G75" s="252"/>
      <c r="H75" s="252"/>
      <c r="I75" s="253">
        <f>(I67+I68+I69+I70+I71+I73+I76+I72)</f>
        <v>85824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65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65"/>
      <c r="E77" s="165"/>
      <c r="F77" s="134"/>
      <c r="G77" s="162"/>
      <c r="H77" s="162"/>
      <c r="I77" s="163"/>
      <c r="J77" s="163"/>
      <c r="K77" s="163"/>
      <c r="L77" s="163"/>
      <c r="M77" s="163"/>
      <c r="N77" s="137"/>
    </row>
    <row r="78" spans="1:14">
      <c r="A78" s="255" t="s">
        <v>112</v>
      </c>
      <c r="B78" s="255"/>
      <c r="C78" s="255"/>
      <c r="D78" s="165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60700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25296</v>
      </c>
      <c r="J81" s="250"/>
      <c r="K81" s="250"/>
      <c r="L81" s="250"/>
      <c r="M81" s="250"/>
      <c r="N81" s="250"/>
    </row>
    <row r="82" spans="1:14">
      <c r="A82" s="165"/>
      <c r="B82" s="165"/>
      <c r="C82" s="165"/>
      <c r="D82" s="141"/>
      <c r="E82" s="249" t="s">
        <v>100</v>
      </c>
      <c r="F82" s="249"/>
      <c r="G82" s="249"/>
      <c r="H82" s="249"/>
      <c r="I82" s="250">
        <v>265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490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64"/>
      <c r="F85" s="164"/>
      <c r="G85" s="164"/>
      <c r="H85" s="164"/>
      <c r="I85" s="160"/>
      <c r="J85" s="160"/>
      <c r="K85" s="160"/>
      <c r="L85" s="160"/>
      <c r="M85" s="160"/>
      <c r="N85" s="160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86751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64"/>
      <c r="F87" s="164"/>
      <c r="G87" s="164"/>
      <c r="H87" s="164"/>
      <c r="I87" s="160"/>
      <c r="J87" s="160"/>
      <c r="K87" s="160"/>
      <c r="L87" s="160"/>
      <c r="M87" s="160"/>
      <c r="N87" s="160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927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66" t="s">
        <v>125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2076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21282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3220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4472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2231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6189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2160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1646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1874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427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286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836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178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122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195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221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104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310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112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57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154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173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481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620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185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286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184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792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0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128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172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748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165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209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771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4892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53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/>
      <c r="M42" s="236"/>
      <c r="N42" s="219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61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39470</v>
      </c>
      <c r="D44" s="76">
        <f t="shared" si="0"/>
        <v>2781</v>
      </c>
      <c r="E44" s="77">
        <f t="shared" si="0"/>
        <v>655</v>
      </c>
      <c r="F44" s="77">
        <f t="shared" si="0"/>
        <v>713</v>
      </c>
      <c r="G44" s="77">
        <f t="shared" si="0"/>
        <v>620</v>
      </c>
      <c r="H44" s="77">
        <f t="shared" si="0"/>
        <v>748</v>
      </c>
      <c r="I44" s="77">
        <f t="shared" si="0"/>
        <v>6205</v>
      </c>
      <c r="J44" s="77">
        <f t="shared" si="0"/>
        <v>1874</v>
      </c>
      <c r="K44" s="78">
        <f t="shared" si="0"/>
        <v>4892</v>
      </c>
      <c r="L44" s="74">
        <f t="shared" si="0"/>
        <v>0</v>
      </c>
      <c r="M44" s="75">
        <f t="shared" si="0"/>
        <v>0</v>
      </c>
      <c r="N44" s="161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61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39470</v>
      </c>
      <c r="D46" s="81">
        <f t="shared" si="1"/>
        <v>2781</v>
      </c>
      <c r="E46" s="82">
        <f t="shared" si="1"/>
        <v>655</v>
      </c>
      <c r="F46" s="82">
        <f t="shared" si="1"/>
        <v>713</v>
      </c>
      <c r="G46" s="82">
        <f t="shared" si="1"/>
        <v>620</v>
      </c>
      <c r="H46" s="82">
        <f t="shared" si="1"/>
        <v>748</v>
      </c>
      <c r="I46" s="82">
        <f t="shared" si="1"/>
        <v>6205</v>
      </c>
      <c r="J46" s="82">
        <f t="shared" si="1"/>
        <v>1874</v>
      </c>
      <c r="K46" s="83">
        <f t="shared" si="1"/>
        <v>4892</v>
      </c>
      <c r="L46" s="79">
        <f t="shared" si="1"/>
        <v>0</v>
      </c>
      <c r="M46" s="80">
        <f t="shared" si="1"/>
        <v>0</v>
      </c>
      <c r="N46" s="161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61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0</v>
      </c>
      <c r="M49" s="98">
        <v>0</v>
      </c>
      <c r="N49" s="39"/>
    </row>
    <row r="50" spans="1:14" ht="15.75" thickBot="1">
      <c r="A50" s="165"/>
      <c r="B50" s="100"/>
      <c r="C50" s="100"/>
      <c r="D50" s="100"/>
      <c r="E50" s="100"/>
      <c r="F50" s="100"/>
      <c r="G50" s="100"/>
      <c r="H50" s="100"/>
      <c r="I50" s="165"/>
      <c r="J50" s="165"/>
      <c r="K50" s="165"/>
      <c r="L50" s="165"/>
      <c r="M50" s="165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442064</v>
      </c>
      <c r="D51" s="103">
        <f t="shared" si="2"/>
        <v>30312.9</v>
      </c>
      <c r="E51" s="104">
        <f t="shared" si="2"/>
        <v>7139.5</v>
      </c>
      <c r="F51" s="104">
        <f t="shared" si="2"/>
        <v>7771.7</v>
      </c>
      <c r="G51" s="104">
        <f t="shared" si="2"/>
        <v>6882</v>
      </c>
      <c r="H51" s="104">
        <f t="shared" si="2"/>
        <v>8302.7999999999993</v>
      </c>
      <c r="I51" s="104">
        <f t="shared" si="2"/>
        <v>68875.5</v>
      </c>
      <c r="J51" s="104">
        <f t="shared" si="2"/>
        <v>20801.399999999998</v>
      </c>
      <c r="K51" s="105">
        <f t="shared" si="2"/>
        <v>54301.2</v>
      </c>
      <c r="L51" s="101">
        <f t="shared" si="2"/>
        <v>0</v>
      </c>
      <c r="M51" s="106">
        <f t="shared" si="2"/>
        <v>0</v>
      </c>
      <c r="N51" s="107" t="s">
        <v>63</v>
      </c>
    </row>
    <row r="52" spans="1:14" ht="15.75" thickBot="1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65"/>
      <c r="B55" s="165"/>
      <c r="C55" s="165"/>
      <c r="D55" s="165"/>
      <c r="E55" s="100"/>
      <c r="F55" s="100"/>
      <c r="G55" s="100"/>
      <c r="H55" s="165"/>
      <c r="I55" s="165"/>
      <c r="J55" s="165"/>
      <c r="K55" s="165"/>
      <c r="L55" s="165"/>
      <c r="M55" s="165"/>
      <c r="N55" s="110"/>
    </row>
    <row r="56" spans="1:14" ht="15.75" thickBot="1">
      <c r="A56" s="72" t="s">
        <v>68</v>
      </c>
      <c r="B56" s="118"/>
      <c r="C56" s="119"/>
      <c r="D56" s="120">
        <f>(D46*D54)</f>
        <v>241.94699999999997</v>
      </c>
      <c r="E56" s="121">
        <f>(E46*E54)</f>
        <v>56.984999999999999</v>
      </c>
      <c r="F56" s="121">
        <f>(F46*F54)</f>
        <v>62.030999999999999</v>
      </c>
      <c r="G56" s="121">
        <f>(G46*G54)</f>
        <v>53.94</v>
      </c>
      <c r="H56" s="121">
        <f t="shared" ref="H56" si="3">(H46*H54)</f>
        <v>65.075999999999993</v>
      </c>
      <c r="I56" s="121">
        <f>(I46*I54)</f>
        <v>539.83499999999992</v>
      </c>
      <c r="J56" s="121">
        <f>(J46*J54)</f>
        <v>163.03799999999998</v>
      </c>
      <c r="K56" s="122">
        <f>(K46*K54)</f>
        <v>425.60399999999998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65"/>
      <c r="B57" s="165"/>
      <c r="C57" s="165"/>
      <c r="D57" s="165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57958</v>
      </c>
      <c r="C58" s="260"/>
      <c r="D58" s="126" t="s">
        <v>70</v>
      </c>
      <c r="E58" s="271">
        <v>44969</v>
      </c>
      <c r="F58" s="271"/>
      <c r="G58" s="271"/>
      <c r="H58" s="271"/>
      <c r="I58" s="272" t="s">
        <v>114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532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57978</v>
      </c>
      <c r="J59" s="250"/>
      <c r="K59" s="250"/>
      <c r="L59" s="250"/>
      <c r="M59" s="250"/>
      <c r="N59" s="250"/>
    </row>
    <row r="60" spans="1:14" ht="15.75" thickBot="1">
      <c r="A60" s="165"/>
      <c r="B60" s="127"/>
      <c r="C60" s="127"/>
      <c r="D60" s="126"/>
      <c r="E60" s="249" t="s">
        <v>73</v>
      </c>
      <c r="F60" s="249"/>
      <c r="G60" s="249"/>
      <c r="H60" s="249"/>
      <c r="I60" s="250">
        <v>57978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57426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65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646451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57978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1608.4559999999999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65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648059.45600000001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65"/>
      <c r="B67" s="128"/>
      <c r="C67" s="128"/>
      <c r="D67" s="165"/>
      <c r="E67" s="252" t="s">
        <v>84</v>
      </c>
      <c r="F67" s="252"/>
      <c r="G67" s="252"/>
      <c r="H67" s="252"/>
      <c r="I67" s="253">
        <v>81407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11.285122697036186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65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57978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1062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44969</v>
      </c>
      <c r="B73" s="258"/>
      <c r="C73" s="258"/>
      <c r="D73" s="165"/>
      <c r="E73" s="252" t="s">
        <v>93</v>
      </c>
      <c r="F73" s="252"/>
      <c r="G73" s="252"/>
      <c r="H73" s="252"/>
      <c r="I73" s="253">
        <v>-43585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65"/>
      <c r="E74" s="165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65"/>
      <c r="E75" s="252" t="s">
        <v>94</v>
      </c>
      <c r="F75" s="252"/>
      <c r="G75" s="252"/>
      <c r="H75" s="252"/>
      <c r="I75" s="253">
        <f>(I67+I68+I69+I70+I71+I73+I76+I72)</f>
        <v>95800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65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65"/>
      <c r="E77" s="165"/>
      <c r="F77" s="134"/>
      <c r="G77" s="162"/>
      <c r="H77" s="162"/>
      <c r="I77" s="163"/>
      <c r="J77" s="163"/>
      <c r="K77" s="163"/>
      <c r="L77" s="163"/>
      <c r="M77" s="163"/>
      <c r="N77" s="137"/>
    </row>
    <row r="78" spans="1:14">
      <c r="A78" s="255" t="s">
        <v>114</v>
      </c>
      <c r="B78" s="255"/>
      <c r="C78" s="255"/>
      <c r="D78" s="165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63900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727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31223</v>
      </c>
      <c r="J81" s="250"/>
      <c r="K81" s="250"/>
      <c r="L81" s="250"/>
      <c r="M81" s="250"/>
      <c r="N81" s="250"/>
    </row>
    <row r="82" spans="1:14">
      <c r="A82" s="165"/>
      <c r="B82" s="165"/>
      <c r="C82" s="165"/>
      <c r="D82" s="141"/>
      <c r="E82" s="249" t="s">
        <v>100</v>
      </c>
      <c r="F82" s="249"/>
      <c r="G82" s="249"/>
      <c r="H82" s="249"/>
      <c r="I82" s="250">
        <v>335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532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64"/>
      <c r="F85" s="164"/>
      <c r="G85" s="164"/>
      <c r="H85" s="164"/>
      <c r="I85" s="160"/>
      <c r="J85" s="160"/>
      <c r="K85" s="160"/>
      <c r="L85" s="160"/>
      <c r="M85" s="160"/>
      <c r="N85" s="160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96717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64"/>
      <c r="F87" s="164"/>
      <c r="G87" s="164"/>
      <c r="H87" s="164"/>
      <c r="I87" s="160"/>
      <c r="J87" s="160"/>
      <c r="K87" s="160"/>
      <c r="L87" s="160"/>
      <c r="M87" s="160"/>
      <c r="N87" s="160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917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23" header="0.3" footer="0.3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127</v>
      </c>
      <c r="N1" s="266" t="s">
        <v>126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14</v>
      </c>
      <c r="N2" s="266"/>
    </row>
    <row r="3" spans="1:14">
      <c r="A3" s="204" t="s">
        <v>15</v>
      </c>
      <c r="B3" s="205"/>
      <c r="C3" s="14">
        <v>2173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21282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3250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4132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2241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5781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2093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1630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1854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433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275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809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164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132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0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215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105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316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87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47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155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156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475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597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0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296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196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812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39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0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172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771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171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183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765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4690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48" t="s">
        <v>120</v>
      </c>
      <c r="B42" s="240"/>
      <c r="C42" s="241"/>
      <c r="D42" s="242"/>
      <c r="E42" s="243"/>
      <c r="F42" s="243"/>
      <c r="G42" s="243"/>
      <c r="H42" s="243"/>
      <c r="I42" s="243"/>
      <c r="J42" s="243"/>
      <c r="K42" s="244"/>
      <c r="L42" s="240">
        <v>24136</v>
      </c>
      <c r="M42" s="241"/>
      <c r="N42" s="219"/>
    </row>
    <row r="43" spans="1:14" s="43" customFormat="1" ht="15.75" thickBot="1">
      <c r="A43" s="245" t="s">
        <v>124</v>
      </c>
      <c r="B43" s="246"/>
      <c r="C43" s="246"/>
      <c r="D43" s="246"/>
      <c r="E43" s="246"/>
      <c r="F43" s="246"/>
      <c r="G43" s="246"/>
      <c r="H43" s="246"/>
      <c r="I43" s="246"/>
      <c r="J43" s="246"/>
      <c r="K43" s="246"/>
      <c r="L43" s="246"/>
      <c r="M43" s="247">
        <v>21650</v>
      </c>
      <c r="N43" s="219"/>
    </row>
    <row r="44" spans="1:14" ht="15.75" thickBot="1">
      <c r="A44" s="177" t="s">
        <v>54</v>
      </c>
      <c r="B44" s="166">
        <f t="shared" ref="B44:L44" si="0">SUM(B3:B42)</f>
        <v>0</v>
      </c>
      <c r="C44" s="167">
        <f t="shared" si="0"/>
        <v>38859</v>
      </c>
      <c r="D44" s="168">
        <f t="shared" si="0"/>
        <v>2417</v>
      </c>
      <c r="E44" s="169">
        <f t="shared" si="0"/>
        <v>492</v>
      </c>
      <c r="F44" s="169">
        <f t="shared" si="0"/>
        <v>708</v>
      </c>
      <c r="G44" s="169">
        <f t="shared" si="0"/>
        <v>597</v>
      </c>
      <c r="H44" s="169">
        <f t="shared" si="0"/>
        <v>771</v>
      </c>
      <c r="I44" s="169">
        <f t="shared" si="0"/>
        <v>6109</v>
      </c>
      <c r="J44" s="169">
        <f t="shared" si="0"/>
        <v>1854</v>
      </c>
      <c r="K44" s="170">
        <f t="shared" si="0"/>
        <v>4690</v>
      </c>
      <c r="L44" s="166">
        <f t="shared" si="0"/>
        <v>24136</v>
      </c>
      <c r="M44" s="167">
        <f>SUM(M3:M43)</f>
        <v>21650</v>
      </c>
      <c r="N44" s="161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61"/>
    </row>
    <row r="46" spans="1:14" ht="15.75" thickBot="1">
      <c r="A46" s="73" t="s">
        <v>55</v>
      </c>
      <c r="B46" s="79">
        <f t="shared" ref="B46:L46" si="1">SUM(B3:B42)</f>
        <v>0</v>
      </c>
      <c r="C46" s="80">
        <f t="shared" si="1"/>
        <v>38859</v>
      </c>
      <c r="D46" s="81">
        <f t="shared" si="1"/>
        <v>2417</v>
      </c>
      <c r="E46" s="82">
        <f t="shared" si="1"/>
        <v>492</v>
      </c>
      <c r="F46" s="82">
        <f t="shared" si="1"/>
        <v>708</v>
      </c>
      <c r="G46" s="82">
        <f t="shared" si="1"/>
        <v>597</v>
      </c>
      <c r="H46" s="82">
        <f t="shared" si="1"/>
        <v>771</v>
      </c>
      <c r="I46" s="82">
        <f t="shared" si="1"/>
        <v>6109</v>
      </c>
      <c r="J46" s="82">
        <f t="shared" si="1"/>
        <v>1854</v>
      </c>
      <c r="K46" s="83">
        <f t="shared" si="1"/>
        <v>4690</v>
      </c>
      <c r="L46" s="79">
        <f t="shared" si="1"/>
        <v>24136</v>
      </c>
      <c r="M46" s="80">
        <f>SUM(M3:M43)</f>
        <v>21650</v>
      </c>
      <c r="N46" s="161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61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4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11.6</v>
      </c>
      <c r="M49" s="98">
        <v>11.5</v>
      </c>
      <c r="N49" s="39"/>
    </row>
    <row r="50" spans="1:14" ht="15.75" thickBot="1">
      <c r="A50" s="165"/>
      <c r="B50" s="100"/>
      <c r="C50" s="100"/>
      <c r="D50" s="100"/>
      <c r="E50" s="100"/>
      <c r="F50" s="100"/>
      <c r="G50" s="100"/>
      <c r="H50" s="100"/>
      <c r="I50" s="165"/>
      <c r="J50" s="165"/>
      <c r="K50" s="165"/>
      <c r="L50" s="165"/>
      <c r="M50" s="165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435220.8</v>
      </c>
      <c r="D51" s="103">
        <f t="shared" si="2"/>
        <v>26345.3</v>
      </c>
      <c r="E51" s="104">
        <f t="shared" si="2"/>
        <v>5362.8</v>
      </c>
      <c r="F51" s="104">
        <f t="shared" si="2"/>
        <v>7717.2</v>
      </c>
      <c r="G51" s="104">
        <f t="shared" si="2"/>
        <v>6626.7</v>
      </c>
      <c r="H51" s="104">
        <f t="shared" si="2"/>
        <v>8558.1</v>
      </c>
      <c r="I51" s="104">
        <f t="shared" si="2"/>
        <v>67809.899999999994</v>
      </c>
      <c r="J51" s="104">
        <f t="shared" si="2"/>
        <v>20579.399999999998</v>
      </c>
      <c r="K51" s="105">
        <f t="shared" si="2"/>
        <v>52059</v>
      </c>
      <c r="L51" s="101">
        <f t="shared" si="2"/>
        <v>279977.59999999998</v>
      </c>
      <c r="M51" s="106">
        <f t="shared" si="2"/>
        <v>248975</v>
      </c>
      <c r="N51" s="107" t="s">
        <v>63</v>
      </c>
    </row>
    <row r="52" spans="1:14" ht="15.75" thickBot="1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65"/>
      <c r="B55" s="165"/>
      <c r="C55" s="165"/>
      <c r="D55" s="165"/>
      <c r="E55" s="100"/>
      <c r="F55" s="100"/>
      <c r="G55" s="100"/>
      <c r="H55" s="165"/>
      <c r="I55" s="165"/>
      <c r="J55" s="165"/>
      <c r="K55" s="165"/>
      <c r="L55" s="165"/>
      <c r="M55" s="165"/>
      <c r="N55" s="110"/>
    </row>
    <row r="56" spans="1:14" ht="15.75" thickBot="1">
      <c r="A56" s="72" t="s">
        <v>68</v>
      </c>
      <c r="B56" s="118"/>
      <c r="C56" s="119"/>
      <c r="D56" s="120">
        <f>(D46*D54)</f>
        <v>210.279</v>
      </c>
      <c r="E56" s="121">
        <f>(E46*E54)</f>
        <v>42.803999999999995</v>
      </c>
      <c r="F56" s="121">
        <f>(F46*F54)</f>
        <v>61.595999999999997</v>
      </c>
      <c r="G56" s="121">
        <f>(G46*G54)</f>
        <v>51.938999999999993</v>
      </c>
      <c r="H56" s="121">
        <f t="shared" ref="H56" si="3">(H46*H54)</f>
        <v>67.076999999999998</v>
      </c>
      <c r="I56" s="121">
        <f>(I46*I54)</f>
        <v>531.48299999999995</v>
      </c>
      <c r="J56" s="121">
        <f>(J46*J54)</f>
        <v>161.298</v>
      </c>
      <c r="K56" s="122">
        <f>(K46*K54)</f>
        <v>408.03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65"/>
      <c r="B57" s="165"/>
      <c r="C57" s="165"/>
      <c r="D57" s="165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102283</v>
      </c>
      <c r="C58" s="260"/>
      <c r="D58" s="126" t="s">
        <v>70</v>
      </c>
      <c r="E58" s="271">
        <v>44970</v>
      </c>
      <c r="F58" s="271"/>
      <c r="G58" s="271"/>
      <c r="H58" s="271"/>
      <c r="I58" s="272" t="s">
        <v>116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400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102270</v>
      </c>
      <c r="J59" s="250"/>
      <c r="K59" s="250"/>
      <c r="L59" s="250"/>
      <c r="M59" s="250"/>
      <c r="N59" s="250"/>
    </row>
    <row r="60" spans="1:14" ht="15.75" thickBot="1">
      <c r="A60" s="165"/>
      <c r="B60" s="127"/>
      <c r="C60" s="127"/>
      <c r="D60" s="126"/>
      <c r="E60" s="249" t="s">
        <v>73</v>
      </c>
      <c r="F60" s="249"/>
      <c r="G60" s="249"/>
      <c r="H60" s="249"/>
      <c r="I60" s="250">
        <v>102270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101883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65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1159231.7999999998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102270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1534.5059999999999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65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1160766.3059999999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65"/>
      <c r="B67" s="128"/>
      <c r="C67" s="128"/>
      <c r="D67" s="165"/>
      <c r="E67" s="252" t="s">
        <v>84</v>
      </c>
      <c r="F67" s="252"/>
      <c r="G67" s="252"/>
      <c r="H67" s="252"/>
      <c r="I67" s="253">
        <v>43585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11.393130414298753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65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102270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510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44970</v>
      </c>
      <c r="B73" s="258"/>
      <c r="C73" s="258"/>
      <c r="D73" s="165"/>
      <c r="E73" s="252" t="s">
        <v>93</v>
      </c>
      <c r="F73" s="252"/>
      <c r="G73" s="252"/>
      <c r="H73" s="252"/>
      <c r="I73" s="253">
        <v>-77700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65"/>
      <c r="E74" s="165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65"/>
      <c r="E75" s="252" t="s">
        <v>94</v>
      </c>
      <c r="F75" s="252"/>
      <c r="G75" s="252"/>
      <c r="H75" s="252"/>
      <c r="I75" s="253">
        <f>(I67+I68+I69+I70+I71+I73+I76+I72)</f>
        <v>68155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65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65"/>
      <c r="E77" s="165"/>
      <c r="F77" s="134"/>
      <c r="G77" s="162"/>
      <c r="H77" s="162"/>
      <c r="I77" s="163"/>
      <c r="J77" s="163"/>
      <c r="K77" s="163"/>
      <c r="L77" s="163"/>
      <c r="M77" s="163"/>
      <c r="N77" s="137"/>
    </row>
    <row r="78" spans="1:14">
      <c r="A78" s="255" t="s">
        <v>116</v>
      </c>
      <c r="B78" s="255"/>
      <c r="C78" s="255"/>
      <c r="D78" s="165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43700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245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24509</v>
      </c>
      <c r="J81" s="250"/>
      <c r="K81" s="250"/>
      <c r="L81" s="250"/>
      <c r="M81" s="250"/>
      <c r="N81" s="250"/>
    </row>
    <row r="82" spans="1:14">
      <c r="A82" s="165"/>
      <c r="B82" s="165"/>
      <c r="C82" s="165"/>
      <c r="D82" s="141"/>
      <c r="E82" s="249" t="s">
        <v>100</v>
      </c>
      <c r="F82" s="249"/>
      <c r="G82" s="249"/>
      <c r="H82" s="249"/>
      <c r="I82" s="250">
        <v>265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400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64"/>
      <c r="F85" s="164"/>
      <c r="G85" s="164"/>
      <c r="H85" s="164"/>
      <c r="I85" s="160"/>
      <c r="J85" s="160"/>
      <c r="K85" s="160"/>
      <c r="L85" s="160"/>
      <c r="M85" s="160"/>
      <c r="N85" s="160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69119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64"/>
      <c r="F87" s="164"/>
      <c r="G87" s="164"/>
      <c r="H87" s="164"/>
      <c r="I87" s="160"/>
      <c r="J87" s="160"/>
      <c r="K87" s="160"/>
      <c r="L87" s="160"/>
      <c r="M87" s="160"/>
      <c r="N87" s="160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964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66" t="s">
        <v>128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2105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21476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3114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4355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2318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5762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2045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1638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1859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416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268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781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178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115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395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217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96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315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107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48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144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180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469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611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178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284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185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762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0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205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166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764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170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230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786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4919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53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/>
      <c r="M42" s="236"/>
      <c r="N42" s="219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76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39130</v>
      </c>
      <c r="D44" s="76">
        <f t="shared" si="0"/>
        <v>3035</v>
      </c>
      <c r="E44" s="77">
        <f t="shared" si="0"/>
        <v>647</v>
      </c>
      <c r="F44" s="77">
        <f t="shared" si="0"/>
        <v>684</v>
      </c>
      <c r="G44" s="77">
        <f t="shared" si="0"/>
        <v>611</v>
      </c>
      <c r="H44" s="77">
        <f t="shared" si="0"/>
        <v>764</v>
      </c>
      <c r="I44" s="77">
        <f t="shared" si="0"/>
        <v>6012</v>
      </c>
      <c r="J44" s="77">
        <f t="shared" si="0"/>
        <v>1859</v>
      </c>
      <c r="K44" s="78">
        <f t="shared" si="0"/>
        <v>4919</v>
      </c>
      <c r="L44" s="74">
        <f t="shared" si="0"/>
        <v>0</v>
      </c>
      <c r="M44" s="75">
        <f t="shared" si="0"/>
        <v>0</v>
      </c>
      <c r="N44" s="176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76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39130</v>
      </c>
      <c r="D46" s="81">
        <f t="shared" si="1"/>
        <v>3035</v>
      </c>
      <c r="E46" s="82">
        <f t="shared" si="1"/>
        <v>647</v>
      </c>
      <c r="F46" s="82">
        <f t="shared" si="1"/>
        <v>684</v>
      </c>
      <c r="G46" s="82">
        <f t="shared" si="1"/>
        <v>611</v>
      </c>
      <c r="H46" s="82">
        <f t="shared" si="1"/>
        <v>764</v>
      </c>
      <c r="I46" s="82">
        <f t="shared" si="1"/>
        <v>6012</v>
      </c>
      <c r="J46" s="82">
        <f t="shared" si="1"/>
        <v>1859</v>
      </c>
      <c r="K46" s="83">
        <f t="shared" si="1"/>
        <v>4919</v>
      </c>
      <c r="L46" s="79">
        <f t="shared" si="1"/>
        <v>0</v>
      </c>
      <c r="M46" s="80">
        <f t="shared" si="1"/>
        <v>0</v>
      </c>
      <c r="N46" s="176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76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0</v>
      </c>
      <c r="M49" s="98">
        <v>0</v>
      </c>
      <c r="N49" s="39"/>
    </row>
    <row r="50" spans="1:14" ht="15.75" thickBot="1">
      <c r="A50" s="175"/>
      <c r="B50" s="100"/>
      <c r="C50" s="100"/>
      <c r="D50" s="100"/>
      <c r="E50" s="100"/>
      <c r="F50" s="100"/>
      <c r="G50" s="100"/>
      <c r="H50" s="100"/>
      <c r="I50" s="175"/>
      <c r="J50" s="175"/>
      <c r="K50" s="175"/>
      <c r="L50" s="175"/>
      <c r="M50" s="175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438256</v>
      </c>
      <c r="D51" s="103">
        <f t="shared" si="2"/>
        <v>33081.5</v>
      </c>
      <c r="E51" s="104">
        <f t="shared" si="2"/>
        <v>7052.3</v>
      </c>
      <c r="F51" s="104">
        <f t="shared" si="2"/>
        <v>7455.6</v>
      </c>
      <c r="G51" s="104">
        <f t="shared" si="2"/>
        <v>6782.0999999999995</v>
      </c>
      <c r="H51" s="104">
        <f t="shared" si="2"/>
        <v>8480.4</v>
      </c>
      <c r="I51" s="104">
        <f t="shared" si="2"/>
        <v>66733.2</v>
      </c>
      <c r="J51" s="104">
        <f t="shared" si="2"/>
        <v>20634.899999999998</v>
      </c>
      <c r="K51" s="105">
        <f t="shared" si="2"/>
        <v>54600.9</v>
      </c>
      <c r="L51" s="101">
        <f t="shared" si="2"/>
        <v>0</v>
      </c>
      <c r="M51" s="106">
        <f t="shared" si="2"/>
        <v>0</v>
      </c>
      <c r="N51" s="107" t="s">
        <v>63</v>
      </c>
    </row>
    <row r="52" spans="1:14" ht="15.75" thickBot="1">
      <c r="A52" s="175"/>
      <c r="B52" s="175"/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75"/>
      <c r="B55" s="175"/>
      <c r="C55" s="175"/>
      <c r="D55" s="175"/>
      <c r="E55" s="100"/>
      <c r="F55" s="100"/>
      <c r="G55" s="100"/>
      <c r="H55" s="175"/>
      <c r="I55" s="175"/>
      <c r="J55" s="175"/>
      <c r="K55" s="175"/>
      <c r="L55" s="175"/>
      <c r="M55" s="175"/>
      <c r="N55" s="110"/>
    </row>
    <row r="56" spans="1:14" ht="15.75" thickBot="1">
      <c r="A56" s="72" t="s">
        <v>68</v>
      </c>
      <c r="B56" s="118"/>
      <c r="C56" s="119"/>
      <c r="D56" s="120">
        <f>(D46*D54)</f>
        <v>264.04499999999996</v>
      </c>
      <c r="E56" s="121">
        <f>(E46*E54)</f>
        <v>56.288999999999994</v>
      </c>
      <c r="F56" s="121">
        <f>(F46*F54)</f>
        <v>59.507999999999996</v>
      </c>
      <c r="G56" s="121">
        <f>(G46*G54)</f>
        <v>53.156999999999996</v>
      </c>
      <c r="H56" s="121">
        <f t="shared" ref="H56" si="3">(H46*H54)</f>
        <v>66.467999999999989</v>
      </c>
      <c r="I56" s="121">
        <f>(I46*I54)</f>
        <v>523.04399999999998</v>
      </c>
      <c r="J56" s="121">
        <f>(J46*J54)</f>
        <v>161.73299999999998</v>
      </c>
      <c r="K56" s="122">
        <f>(K46*K54)</f>
        <v>427.95299999999997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75"/>
      <c r="B57" s="175"/>
      <c r="C57" s="175"/>
      <c r="D57" s="175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57661</v>
      </c>
      <c r="C58" s="260"/>
      <c r="D58" s="126" t="s">
        <v>70</v>
      </c>
      <c r="E58" s="271">
        <v>44971</v>
      </c>
      <c r="F58" s="271"/>
      <c r="G58" s="271"/>
      <c r="H58" s="271"/>
      <c r="I58" s="272" t="s">
        <v>118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469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57657</v>
      </c>
      <c r="J59" s="250"/>
      <c r="K59" s="250"/>
      <c r="L59" s="250"/>
      <c r="M59" s="250"/>
      <c r="N59" s="250"/>
    </row>
    <row r="60" spans="1:14" ht="15.75" thickBot="1">
      <c r="A60" s="175"/>
      <c r="B60" s="127"/>
      <c r="C60" s="127"/>
      <c r="D60" s="126"/>
      <c r="E60" s="249" t="s">
        <v>73</v>
      </c>
      <c r="F60" s="249"/>
      <c r="G60" s="249"/>
      <c r="H60" s="249"/>
      <c r="I60" s="250">
        <v>57657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57192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75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643076.9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57657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1612.1969999999999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75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644689.09700000007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75"/>
      <c r="B67" s="128"/>
      <c r="C67" s="128"/>
      <c r="D67" s="175"/>
      <c r="E67" s="252" t="s">
        <v>84</v>
      </c>
      <c r="F67" s="252"/>
      <c r="G67" s="252"/>
      <c r="H67" s="252"/>
      <c r="I67" s="253">
        <v>77700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11.272364963631277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75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57657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580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44971</v>
      </c>
      <c r="B73" s="258"/>
      <c r="C73" s="258"/>
      <c r="D73" s="175"/>
      <c r="E73" s="252" t="s">
        <v>93</v>
      </c>
      <c r="F73" s="252"/>
      <c r="G73" s="252"/>
      <c r="H73" s="252"/>
      <c r="I73" s="253">
        <v>-41160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75"/>
      <c r="E74" s="175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75"/>
      <c r="E75" s="252" t="s">
        <v>94</v>
      </c>
      <c r="F75" s="252"/>
      <c r="G75" s="252"/>
      <c r="H75" s="252"/>
      <c r="I75" s="253">
        <f>(I67+I68+I69+I70+I71+I73+I76+I72)</f>
        <v>94197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75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75"/>
      <c r="E77" s="175"/>
      <c r="F77" s="134"/>
      <c r="G77" s="173"/>
      <c r="H77" s="173"/>
      <c r="I77" s="174"/>
      <c r="J77" s="174"/>
      <c r="K77" s="174"/>
      <c r="L77" s="174"/>
      <c r="M77" s="174"/>
      <c r="N77" s="137"/>
    </row>
    <row r="78" spans="1:14">
      <c r="A78" s="255" t="s">
        <v>118</v>
      </c>
      <c r="B78" s="255"/>
      <c r="C78" s="255"/>
      <c r="D78" s="175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57600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175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36512</v>
      </c>
      <c r="J81" s="250"/>
      <c r="K81" s="250"/>
      <c r="L81" s="250"/>
      <c r="M81" s="250"/>
      <c r="N81" s="250"/>
    </row>
    <row r="82" spans="1:14">
      <c r="A82" s="175"/>
      <c r="B82" s="175"/>
      <c r="C82" s="175"/>
      <c r="D82" s="141"/>
      <c r="E82" s="249" t="s">
        <v>100</v>
      </c>
      <c r="F82" s="249"/>
      <c r="G82" s="249"/>
      <c r="H82" s="249"/>
      <c r="I82" s="250">
        <v>405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469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71"/>
      <c r="F85" s="171"/>
      <c r="G85" s="171"/>
      <c r="H85" s="171"/>
      <c r="I85" s="172"/>
      <c r="J85" s="172"/>
      <c r="K85" s="172"/>
      <c r="L85" s="172"/>
      <c r="M85" s="172"/>
      <c r="N85" s="172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95161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71"/>
      <c r="F87" s="171"/>
      <c r="G87" s="171"/>
      <c r="H87" s="171"/>
      <c r="I87" s="172"/>
      <c r="J87" s="172"/>
      <c r="K87" s="172"/>
      <c r="L87" s="172"/>
      <c r="M87" s="172"/>
      <c r="N87" s="172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964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11.2851562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4</v>
      </c>
      <c r="N1" s="266" t="s">
        <v>129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2221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20729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3279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4084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2280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5917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2119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1617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1881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404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280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789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161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108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199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212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98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316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114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48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156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173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449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625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0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300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177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812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0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0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159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700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154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178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722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4816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48" t="s">
        <v>120</v>
      </c>
      <c r="B42" s="240"/>
      <c r="C42" s="241"/>
      <c r="D42" s="242"/>
      <c r="E42" s="243"/>
      <c r="F42" s="243"/>
      <c r="G42" s="243"/>
      <c r="H42" s="243"/>
      <c r="I42" s="243"/>
      <c r="J42" s="243"/>
      <c r="K42" s="244"/>
      <c r="L42" s="240">
        <v>17437</v>
      </c>
      <c r="M42" s="241"/>
      <c r="N42" s="219"/>
    </row>
    <row r="43" spans="1:14" s="43" customFormat="1" ht="15.75" thickBot="1">
      <c r="A43" s="178" t="s">
        <v>124</v>
      </c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80">
        <v>12330</v>
      </c>
      <c r="N43" s="176"/>
    </row>
    <row r="44" spans="1:14" ht="15.75" thickBot="1">
      <c r="A44" s="177" t="s">
        <v>54</v>
      </c>
      <c r="B44" s="166">
        <f t="shared" ref="B44:K44" si="0">SUM(B3:B42)</f>
        <v>0</v>
      </c>
      <c r="C44" s="167">
        <f t="shared" si="0"/>
        <v>38510</v>
      </c>
      <c r="D44" s="168">
        <f t="shared" si="0"/>
        <v>2525</v>
      </c>
      <c r="E44" s="169">
        <f t="shared" si="0"/>
        <v>477</v>
      </c>
      <c r="F44" s="169">
        <f t="shared" si="0"/>
        <v>684</v>
      </c>
      <c r="G44" s="169">
        <f t="shared" si="0"/>
        <v>625</v>
      </c>
      <c r="H44" s="169">
        <f t="shared" si="0"/>
        <v>700</v>
      </c>
      <c r="I44" s="169">
        <f t="shared" si="0"/>
        <v>6059</v>
      </c>
      <c r="J44" s="169">
        <f t="shared" si="0"/>
        <v>1881</v>
      </c>
      <c r="K44" s="170">
        <f t="shared" si="0"/>
        <v>4816</v>
      </c>
      <c r="L44" s="166">
        <f>SUM(L3:L43)</f>
        <v>17437</v>
      </c>
      <c r="M44" s="167">
        <f>SUM(M3:M43)</f>
        <v>12330</v>
      </c>
      <c r="N44" s="176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76"/>
    </row>
    <row r="46" spans="1:14" ht="15.75" thickBot="1">
      <c r="A46" s="73" t="s">
        <v>55</v>
      </c>
      <c r="B46" s="79">
        <f t="shared" ref="B46:K46" si="1">SUM(B3:B42)</f>
        <v>0</v>
      </c>
      <c r="C46" s="80">
        <f t="shared" si="1"/>
        <v>38510</v>
      </c>
      <c r="D46" s="81">
        <f t="shared" si="1"/>
        <v>2525</v>
      </c>
      <c r="E46" s="82">
        <f t="shared" si="1"/>
        <v>477</v>
      </c>
      <c r="F46" s="82">
        <f t="shared" si="1"/>
        <v>684</v>
      </c>
      <c r="G46" s="82">
        <f t="shared" si="1"/>
        <v>625</v>
      </c>
      <c r="H46" s="82">
        <f t="shared" si="1"/>
        <v>700</v>
      </c>
      <c r="I46" s="82">
        <f t="shared" si="1"/>
        <v>6059</v>
      </c>
      <c r="J46" s="82">
        <f t="shared" si="1"/>
        <v>1881</v>
      </c>
      <c r="K46" s="83">
        <f t="shared" si="1"/>
        <v>4816</v>
      </c>
      <c r="L46" s="79">
        <f>SUM(L3:L43)</f>
        <v>17437</v>
      </c>
      <c r="M46" s="80">
        <f>SUM(M3:M43)</f>
        <v>12330</v>
      </c>
      <c r="N46" s="176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76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142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11.6</v>
      </c>
      <c r="M49" s="98">
        <v>11.5</v>
      </c>
      <c r="N49" s="39"/>
    </row>
    <row r="50" spans="1:14" ht="15.75" thickBot="1">
      <c r="A50" s="175"/>
      <c r="B50" s="100"/>
      <c r="C50" s="100"/>
      <c r="D50" s="100"/>
      <c r="E50" s="100"/>
      <c r="F50" s="100"/>
      <c r="G50" s="100"/>
      <c r="H50" s="100"/>
      <c r="I50" s="175"/>
      <c r="J50" s="175"/>
      <c r="K50" s="175"/>
      <c r="L50" s="175"/>
      <c r="M50" s="175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431312</v>
      </c>
      <c r="D51" s="103">
        <f t="shared" si="2"/>
        <v>27522.5</v>
      </c>
      <c r="E51" s="104">
        <f t="shared" si="2"/>
        <v>5199.3</v>
      </c>
      <c r="F51" s="104">
        <f t="shared" si="2"/>
        <v>7455.6</v>
      </c>
      <c r="G51" s="104">
        <f t="shared" si="2"/>
        <v>6937.5</v>
      </c>
      <c r="H51" s="104">
        <f t="shared" si="2"/>
        <v>7770</v>
      </c>
      <c r="I51" s="104">
        <f t="shared" si="2"/>
        <v>67254.899999999994</v>
      </c>
      <c r="J51" s="104">
        <f t="shared" si="2"/>
        <v>20879.099999999999</v>
      </c>
      <c r="K51" s="105">
        <f t="shared" si="2"/>
        <v>53457.599999999999</v>
      </c>
      <c r="L51" s="101">
        <f t="shared" si="2"/>
        <v>202269.19999999998</v>
      </c>
      <c r="M51" s="106">
        <f t="shared" si="2"/>
        <v>141795</v>
      </c>
      <c r="N51" s="107" t="s">
        <v>63</v>
      </c>
    </row>
    <row r="52" spans="1:14" ht="15.75" thickBot="1">
      <c r="A52" s="175"/>
      <c r="B52" s="175"/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75"/>
      <c r="B55" s="175"/>
      <c r="C55" s="175"/>
      <c r="D55" s="175"/>
      <c r="E55" s="100"/>
      <c r="F55" s="100"/>
      <c r="G55" s="100"/>
      <c r="H55" s="175"/>
      <c r="I55" s="175"/>
      <c r="J55" s="175"/>
      <c r="K55" s="175"/>
      <c r="L55" s="175"/>
      <c r="M55" s="175"/>
      <c r="N55" s="110"/>
    </row>
    <row r="56" spans="1:14" ht="15.75" thickBot="1">
      <c r="A56" s="72" t="s">
        <v>68</v>
      </c>
      <c r="B56" s="118"/>
      <c r="C56" s="119"/>
      <c r="D56" s="120">
        <f>(D46*D54)</f>
        <v>219.67499999999998</v>
      </c>
      <c r="E56" s="121">
        <f>(E46*E54)</f>
        <v>41.498999999999995</v>
      </c>
      <c r="F56" s="121">
        <f>(F46*F54)</f>
        <v>59.507999999999996</v>
      </c>
      <c r="G56" s="121">
        <f>(G46*G54)</f>
        <v>54.374999999999993</v>
      </c>
      <c r="H56" s="121">
        <f t="shared" ref="H56" si="3">(H46*H54)</f>
        <v>60.9</v>
      </c>
      <c r="I56" s="121">
        <f>(I46*I54)</f>
        <v>527.13299999999992</v>
      </c>
      <c r="J56" s="121">
        <f>(J46*J54)</f>
        <v>163.64699999999999</v>
      </c>
      <c r="K56" s="122">
        <f>(K46*K54)</f>
        <v>418.99199999999996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75"/>
      <c r="B57" s="175"/>
      <c r="C57" s="175"/>
      <c r="D57" s="175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86044</v>
      </c>
      <c r="C58" s="260"/>
      <c r="D58" s="126" t="s">
        <v>70</v>
      </c>
      <c r="E58" s="271">
        <v>44972</v>
      </c>
      <c r="F58" s="271"/>
      <c r="G58" s="271"/>
      <c r="H58" s="271"/>
      <c r="I58" s="272" t="s">
        <v>106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456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86076</v>
      </c>
      <c r="J59" s="250"/>
      <c r="K59" s="250"/>
      <c r="L59" s="250"/>
      <c r="M59" s="250"/>
      <c r="N59" s="250"/>
    </row>
    <row r="60" spans="1:14" ht="15.75" thickBot="1">
      <c r="A60" s="175"/>
      <c r="B60" s="127"/>
      <c r="C60" s="127"/>
      <c r="D60" s="126"/>
      <c r="E60" s="249" t="s">
        <v>73</v>
      </c>
      <c r="F60" s="249"/>
      <c r="G60" s="249"/>
      <c r="H60" s="249"/>
      <c r="I60" s="250">
        <v>86076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85588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75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971852.69999999984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86076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1545.7289999999998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75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973398.42899999989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75"/>
      <c r="B67" s="128"/>
      <c r="C67" s="128"/>
      <c r="D67" s="175"/>
      <c r="E67" s="252" t="s">
        <v>84</v>
      </c>
      <c r="F67" s="252"/>
      <c r="G67" s="252"/>
      <c r="H67" s="252"/>
      <c r="I67" s="253">
        <v>41160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11.373071330093003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75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86076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575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44972</v>
      </c>
      <c r="B73" s="258"/>
      <c r="C73" s="258"/>
      <c r="D73" s="175"/>
      <c r="E73" s="252" t="s">
        <v>93</v>
      </c>
      <c r="F73" s="252"/>
      <c r="G73" s="252"/>
      <c r="H73" s="252"/>
      <c r="I73" s="253">
        <v>-41789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75"/>
      <c r="E74" s="175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75"/>
      <c r="E75" s="252" t="s">
        <v>94</v>
      </c>
      <c r="F75" s="252"/>
      <c r="G75" s="252"/>
      <c r="H75" s="252"/>
      <c r="I75" s="253">
        <f>(I67+I68+I69+I70+I71+I73+I76+I72)</f>
        <v>85447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75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75"/>
      <c r="E77" s="175"/>
      <c r="F77" s="134"/>
      <c r="G77" s="173"/>
      <c r="H77" s="173"/>
      <c r="I77" s="174"/>
      <c r="J77" s="174"/>
      <c r="K77" s="174"/>
      <c r="L77" s="174"/>
      <c r="M77" s="174"/>
      <c r="N77" s="137"/>
    </row>
    <row r="78" spans="1:14">
      <c r="A78" s="255" t="s">
        <v>106</v>
      </c>
      <c r="B78" s="255"/>
      <c r="C78" s="255"/>
      <c r="D78" s="175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60350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310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24489</v>
      </c>
      <c r="J81" s="250"/>
      <c r="K81" s="250"/>
      <c r="L81" s="250"/>
      <c r="M81" s="250"/>
      <c r="N81" s="250"/>
    </row>
    <row r="82" spans="1:14">
      <c r="A82" s="175"/>
      <c r="B82" s="175"/>
      <c r="C82" s="175"/>
      <c r="D82" s="141"/>
      <c r="E82" s="249" t="s">
        <v>100</v>
      </c>
      <c r="F82" s="249"/>
      <c r="G82" s="249"/>
      <c r="H82" s="249"/>
      <c r="I82" s="250">
        <v>265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456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71"/>
      <c r="F85" s="171"/>
      <c r="G85" s="171"/>
      <c r="H85" s="171"/>
      <c r="I85" s="172"/>
      <c r="J85" s="172"/>
      <c r="K85" s="172"/>
      <c r="L85" s="172"/>
      <c r="M85" s="172"/>
      <c r="N85" s="172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85870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71"/>
      <c r="F87" s="171"/>
      <c r="G87" s="171"/>
      <c r="H87" s="171"/>
      <c r="I87" s="172"/>
      <c r="J87" s="172"/>
      <c r="K87" s="172"/>
      <c r="L87" s="172"/>
      <c r="M87" s="172"/>
      <c r="N87" s="172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423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66" t="s">
        <v>130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2105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21068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3308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4317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2367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5888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2031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1626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1860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412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280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806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171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133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183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216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106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310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102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50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141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170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465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612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190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294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190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812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0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222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158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751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157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0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760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4833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120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>
        <v>20699</v>
      </c>
      <c r="M42" s="236"/>
      <c r="N42" s="219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76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39053</v>
      </c>
      <c r="D44" s="76">
        <f t="shared" si="0"/>
        <v>2584</v>
      </c>
      <c r="E44" s="77">
        <f t="shared" si="0"/>
        <v>674</v>
      </c>
      <c r="F44" s="77">
        <f t="shared" si="0"/>
        <v>692</v>
      </c>
      <c r="G44" s="77">
        <f t="shared" si="0"/>
        <v>612</v>
      </c>
      <c r="H44" s="77">
        <f t="shared" si="0"/>
        <v>751</v>
      </c>
      <c r="I44" s="77">
        <f t="shared" si="0"/>
        <v>6035</v>
      </c>
      <c r="J44" s="77">
        <f t="shared" si="0"/>
        <v>1860</v>
      </c>
      <c r="K44" s="78">
        <f t="shared" si="0"/>
        <v>4833</v>
      </c>
      <c r="L44" s="74">
        <f t="shared" si="0"/>
        <v>20699</v>
      </c>
      <c r="M44" s="75">
        <f t="shared" si="0"/>
        <v>0</v>
      </c>
      <c r="N44" s="176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76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39053</v>
      </c>
      <c r="D46" s="81">
        <f t="shared" si="1"/>
        <v>2584</v>
      </c>
      <c r="E46" s="82">
        <f t="shared" si="1"/>
        <v>674</v>
      </c>
      <c r="F46" s="82">
        <f t="shared" si="1"/>
        <v>692</v>
      </c>
      <c r="G46" s="82">
        <f t="shared" si="1"/>
        <v>612</v>
      </c>
      <c r="H46" s="82">
        <f t="shared" si="1"/>
        <v>751</v>
      </c>
      <c r="I46" s="82">
        <f t="shared" si="1"/>
        <v>6035</v>
      </c>
      <c r="J46" s="82">
        <f t="shared" si="1"/>
        <v>1860</v>
      </c>
      <c r="K46" s="83">
        <f t="shared" si="1"/>
        <v>4833</v>
      </c>
      <c r="L46" s="79">
        <f t="shared" si="1"/>
        <v>20699</v>
      </c>
      <c r="M46" s="80">
        <f t="shared" si="1"/>
        <v>0</v>
      </c>
      <c r="N46" s="176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76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11.6</v>
      </c>
      <c r="M49" s="98">
        <v>0</v>
      </c>
      <c r="N49" s="39"/>
    </row>
    <row r="50" spans="1:14" ht="15.75" thickBot="1">
      <c r="A50" s="175"/>
      <c r="B50" s="100"/>
      <c r="C50" s="100"/>
      <c r="D50" s="100"/>
      <c r="E50" s="100"/>
      <c r="F50" s="100"/>
      <c r="G50" s="100"/>
      <c r="H50" s="100"/>
      <c r="I50" s="175"/>
      <c r="J50" s="175"/>
      <c r="K50" s="175"/>
      <c r="L50" s="175"/>
      <c r="M50" s="175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437393.6</v>
      </c>
      <c r="D51" s="103">
        <f t="shared" si="2"/>
        <v>28165.600000000002</v>
      </c>
      <c r="E51" s="104">
        <f t="shared" si="2"/>
        <v>7346.6</v>
      </c>
      <c r="F51" s="104">
        <f t="shared" si="2"/>
        <v>7542.8</v>
      </c>
      <c r="G51" s="104">
        <f t="shared" si="2"/>
        <v>6793.2</v>
      </c>
      <c r="H51" s="104">
        <f t="shared" si="2"/>
        <v>8336.1</v>
      </c>
      <c r="I51" s="104">
        <f t="shared" si="2"/>
        <v>66988.5</v>
      </c>
      <c r="J51" s="104">
        <f t="shared" si="2"/>
        <v>20646</v>
      </c>
      <c r="K51" s="105">
        <f t="shared" si="2"/>
        <v>53646.299999999996</v>
      </c>
      <c r="L51" s="101">
        <f t="shared" si="2"/>
        <v>240108.4</v>
      </c>
      <c r="M51" s="106">
        <f t="shared" si="2"/>
        <v>0</v>
      </c>
      <c r="N51" s="107" t="s">
        <v>63</v>
      </c>
    </row>
    <row r="52" spans="1:14" ht="15.75" thickBot="1">
      <c r="A52" s="175"/>
      <c r="B52" s="175"/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75"/>
      <c r="B55" s="175"/>
      <c r="C55" s="175"/>
      <c r="D55" s="175"/>
      <c r="E55" s="100"/>
      <c r="F55" s="100"/>
      <c r="G55" s="100"/>
      <c r="H55" s="175"/>
      <c r="I55" s="175"/>
      <c r="J55" s="175"/>
      <c r="K55" s="175"/>
      <c r="L55" s="175"/>
      <c r="M55" s="175"/>
      <c r="N55" s="110"/>
    </row>
    <row r="56" spans="1:14" ht="15.75" thickBot="1">
      <c r="A56" s="72" t="s">
        <v>68</v>
      </c>
      <c r="B56" s="118"/>
      <c r="C56" s="119"/>
      <c r="D56" s="120">
        <f>(D46*D54)</f>
        <v>224.80799999999999</v>
      </c>
      <c r="E56" s="121">
        <f>(E46*E54)</f>
        <v>58.637999999999998</v>
      </c>
      <c r="F56" s="121">
        <f>(F46*F54)</f>
        <v>60.203999999999994</v>
      </c>
      <c r="G56" s="121">
        <f>(G46*G54)</f>
        <v>53.244</v>
      </c>
      <c r="H56" s="121">
        <f t="shared" ref="H56" si="3">(H46*H54)</f>
        <v>65.336999999999989</v>
      </c>
      <c r="I56" s="121">
        <f>(I46*I54)</f>
        <v>525.04499999999996</v>
      </c>
      <c r="J56" s="121">
        <f>(J46*J54)</f>
        <v>161.82</v>
      </c>
      <c r="K56" s="122">
        <f>(K46*K54)</f>
        <v>420.47099999999995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75"/>
      <c r="B57" s="175"/>
      <c r="C57" s="175"/>
      <c r="D57" s="175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77793</v>
      </c>
      <c r="C58" s="260"/>
      <c r="D58" s="126" t="s">
        <v>70</v>
      </c>
      <c r="E58" s="271">
        <v>44973</v>
      </c>
      <c r="F58" s="271"/>
      <c r="G58" s="271"/>
      <c r="H58" s="271"/>
      <c r="I58" s="272" t="s">
        <v>108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350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77804</v>
      </c>
      <c r="J59" s="250"/>
      <c r="K59" s="250"/>
      <c r="L59" s="250"/>
      <c r="M59" s="250"/>
      <c r="N59" s="250"/>
    </row>
    <row r="60" spans="1:14" ht="15.75" thickBot="1">
      <c r="A60" s="175"/>
      <c r="B60" s="127"/>
      <c r="C60" s="127"/>
      <c r="D60" s="126"/>
      <c r="E60" s="249" t="s">
        <v>73</v>
      </c>
      <c r="F60" s="249"/>
      <c r="G60" s="249"/>
      <c r="H60" s="249"/>
      <c r="I60" s="250">
        <v>77804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77443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75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876967.1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77804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1569.567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75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878536.66700000002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75"/>
      <c r="B67" s="128"/>
      <c r="C67" s="128"/>
      <c r="D67" s="175"/>
      <c r="E67" s="252" t="s">
        <v>84</v>
      </c>
      <c r="F67" s="252"/>
      <c r="G67" s="252"/>
      <c r="H67" s="252"/>
      <c r="I67" s="253">
        <v>41789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11.344300543625634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75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77804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140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44973</v>
      </c>
      <c r="B73" s="258"/>
      <c r="C73" s="258"/>
      <c r="D73" s="175"/>
      <c r="E73" s="252" t="s">
        <v>93</v>
      </c>
      <c r="F73" s="252"/>
      <c r="G73" s="252"/>
      <c r="H73" s="252"/>
      <c r="I73" s="253">
        <v>-59083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75"/>
      <c r="E74" s="175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75"/>
      <c r="E75" s="252" t="s">
        <v>94</v>
      </c>
      <c r="F75" s="252"/>
      <c r="G75" s="252"/>
      <c r="H75" s="252"/>
      <c r="I75" s="253">
        <f>(I67+I68+I69+I70+I71+I73+I76+I72)</f>
        <v>60510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75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75"/>
      <c r="E77" s="175"/>
      <c r="F77" s="134"/>
      <c r="G77" s="173"/>
      <c r="H77" s="173"/>
      <c r="I77" s="174"/>
      <c r="J77" s="174"/>
      <c r="K77" s="174"/>
      <c r="L77" s="174"/>
      <c r="M77" s="174"/>
      <c r="N77" s="137"/>
    </row>
    <row r="78" spans="1:14">
      <c r="A78" s="255" t="s">
        <v>108</v>
      </c>
      <c r="B78" s="255"/>
      <c r="C78" s="255"/>
      <c r="D78" s="175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47050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13440</v>
      </c>
      <c r="J81" s="250"/>
      <c r="K81" s="250"/>
      <c r="L81" s="250"/>
      <c r="M81" s="250"/>
      <c r="N81" s="250"/>
    </row>
    <row r="82" spans="1:14">
      <c r="A82" s="175"/>
      <c r="B82" s="175"/>
      <c r="C82" s="175"/>
      <c r="D82" s="141"/>
      <c r="E82" s="249" t="s">
        <v>100</v>
      </c>
      <c r="F82" s="249"/>
      <c r="G82" s="249"/>
      <c r="H82" s="249"/>
      <c r="I82" s="250">
        <v>140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350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71"/>
      <c r="F85" s="171"/>
      <c r="G85" s="171"/>
      <c r="H85" s="171"/>
      <c r="I85" s="172"/>
      <c r="J85" s="172"/>
      <c r="K85" s="172"/>
      <c r="L85" s="172"/>
      <c r="M85" s="172"/>
      <c r="N85" s="172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60980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71"/>
      <c r="F87" s="171"/>
      <c r="G87" s="171"/>
      <c r="H87" s="171"/>
      <c r="I87" s="172"/>
      <c r="J87" s="172"/>
      <c r="K87" s="172"/>
      <c r="L87" s="172"/>
      <c r="M87" s="172"/>
      <c r="N87" s="172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470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N90"/>
  <sheetViews>
    <sheetView topLeftCell="A76" workbookViewId="0">
      <selection activeCell="I8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66" t="s">
        <v>131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2202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20807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3269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4210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2309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5966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2086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1637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1875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419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309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827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162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119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195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216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98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322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93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53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135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171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459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653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0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302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183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827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56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134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160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728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159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407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812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4685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120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>
        <v>18718</v>
      </c>
      <c r="M42" s="236"/>
      <c r="N42" s="219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82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38763</v>
      </c>
      <c r="D44" s="76">
        <f t="shared" si="0"/>
        <v>2939</v>
      </c>
      <c r="E44" s="77">
        <f t="shared" si="0"/>
        <v>485</v>
      </c>
      <c r="F44" s="77">
        <f t="shared" si="0"/>
        <v>728</v>
      </c>
      <c r="G44" s="77">
        <f t="shared" si="0"/>
        <v>653</v>
      </c>
      <c r="H44" s="77">
        <f t="shared" si="0"/>
        <v>728</v>
      </c>
      <c r="I44" s="77">
        <f t="shared" si="0"/>
        <v>6189</v>
      </c>
      <c r="J44" s="77">
        <f t="shared" si="0"/>
        <v>1875</v>
      </c>
      <c r="K44" s="78">
        <f t="shared" si="0"/>
        <v>4685</v>
      </c>
      <c r="L44" s="74">
        <f>SUM(L3:L42)</f>
        <v>18718</v>
      </c>
      <c r="M44" s="75">
        <f t="shared" si="0"/>
        <v>0</v>
      </c>
      <c r="N44" s="182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82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38763</v>
      </c>
      <c r="D46" s="81">
        <f t="shared" si="1"/>
        <v>2939</v>
      </c>
      <c r="E46" s="82">
        <f t="shared" si="1"/>
        <v>485</v>
      </c>
      <c r="F46" s="82">
        <f t="shared" si="1"/>
        <v>728</v>
      </c>
      <c r="G46" s="82">
        <f t="shared" si="1"/>
        <v>653</v>
      </c>
      <c r="H46" s="82">
        <f t="shared" si="1"/>
        <v>728</v>
      </c>
      <c r="I46" s="82">
        <f t="shared" si="1"/>
        <v>6189</v>
      </c>
      <c r="J46" s="82">
        <f t="shared" si="1"/>
        <v>1875</v>
      </c>
      <c r="K46" s="83">
        <f t="shared" si="1"/>
        <v>4685</v>
      </c>
      <c r="L46" s="79">
        <f t="shared" si="1"/>
        <v>18718</v>
      </c>
      <c r="M46" s="80">
        <f t="shared" si="1"/>
        <v>0</v>
      </c>
      <c r="N46" s="182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82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11.6</v>
      </c>
      <c r="M49" s="98">
        <v>0</v>
      </c>
      <c r="N49" s="39"/>
    </row>
    <row r="50" spans="1:14" ht="15.75" thickBot="1">
      <c r="A50" s="186"/>
      <c r="B50" s="100"/>
      <c r="C50" s="100"/>
      <c r="D50" s="100"/>
      <c r="E50" s="100"/>
      <c r="F50" s="100"/>
      <c r="G50" s="100"/>
      <c r="H50" s="100"/>
      <c r="I50" s="186"/>
      <c r="J50" s="186"/>
      <c r="K50" s="186"/>
      <c r="L50" s="186"/>
      <c r="M50" s="186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434145.6</v>
      </c>
      <c r="D51" s="103">
        <f t="shared" si="2"/>
        <v>32035.100000000002</v>
      </c>
      <c r="E51" s="104">
        <f t="shared" si="2"/>
        <v>5286.5</v>
      </c>
      <c r="F51" s="104">
        <f t="shared" si="2"/>
        <v>7935.2</v>
      </c>
      <c r="G51" s="104">
        <f t="shared" si="2"/>
        <v>7248.3</v>
      </c>
      <c r="H51" s="104">
        <f t="shared" si="2"/>
        <v>8080.8</v>
      </c>
      <c r="I51" s="104">
        <f t="shared" si="2"/>
        <v>68697.899999999994</v>
      </c>
      <c r="J51" s="104">
        <f t="shared" si="2"/>
        <v>20812.5</v>
      </c>
      <c r="K51" s="105">
        <f t="shared" si="2"/>
        <v>52003.5</v>
      </c>
      <c r="L51" s="101">
        <f t="shared" si="2"/>
        <v>217128.8</v>
      </c>
      <c r="M51" s="106">
        <f t="shared" si="2"/>
        <v>0</v>
      </c>
      <c r="N51" s="107" t="s">
        <v>63</v>
      </c>
    </row>
    <row r="52" spans="1:14" ht="15.75" thickBot="1">
      <c r="A52" s="186"/>
      <c r="B52" s="186"/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86"/>
      <c r="B55" s="186"/>
      <c r="C55" s="186"/>
      <c r="D55" s="186"/>
      <c r="E55" s="100"/>
      <c r="F55" s="100"/>
      <c r="G55" s="100"/>
      <c r="H55" s="186"/>
      <c r="I55" s="186"/>
      <c r="J55" s="186"/>
      <c r="K55" s="186"/>
      <c r="L55" s="186"/>
      <c r="M55" s="186"/>
      <c r="N55" s="110"/>
    </row>
    <row r="56" spans="1:14" ht="15.75" thickBot="1">
      <c r="A56" s="72" t="s">
        <v>68</v>
      </c>
      <c r="B56" s="118"/>
      <c r="C56" s="119"/>
      <c r="D56" s="120">
        <f>(D46*D54)</f>
        <v>255.69299999999998</v>
      </c>
      <c r="E56" s="121">
        <f>(E46*E54)</f>
        <v>42.195</v>
      </c>
      <c r="F56" s="121">
        <f>(F46*F54)</f>
        <v>63.335999999999999</v>
      </c>
      <c r="G56" s="121">
        <f>(G46*G54)</f>
        <v>56.810999999999993</v>
      </c>
      <c r="H56" s="121">
        <f t="shared" ref="H56" si="3">(H46*H54)</f>
        <v>63.335999999999999</v>
      </c>
      <c r="I56" s="121">
        <f>(I46*I54)</f>
        <v>538.44299999999998</v>
      </c>
      <c r="J56" s="121">
        <f>(J46*J54)</f>
        <v>163.125</v>
      </c>
      <c r="K56" s="122">
        <f>(K46*K54)</f>
        <v>407.59499999999997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86"/>
      <c r="B57" s="186"/>
      <c r="C57" s="186"/>
      <c r="D57" s="186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75763</v>
      </c>
      <c r="C58" s="260"/>
      <c r="D58" s="126" t="s">
        <v>70</v>
      </c>
      <c r="E58" s="271">
        <v>44974</v>
      </c>
      <c r="F58" s="271"/>
      <c r="G58" s="271"/>
      <c r="H58" s="271"/>
      <c r="I58" s="272" t="s">
        <v>110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400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75756</v>
      </c>
      <c r="J59" s="250"/>
      <c r="K59" s="250"/>
      <c r="L59" s="250"/>
      <c r="M59" s="250"/>
      <c r="N59" s="250"/>
    </row>
    <row r="60" spans="1:14" ht="15.75" thickBot="1">
      <c r="A60" s="186"/>
      <c r="B60" s="127"/>
      <c r="C60" s="127"/>
      <c r="D60" s="126"/>
      <c r="E60" s="249" t="s">
        <v>73</v>
      </c>
      <c r="F60" s="249"/>
      <c r="G60" s="249"/>
      <c r="H60" s="249"/>
      <c r="I60" s="250">
        <v>75756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75363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86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853374.2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75756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1590.5339999999999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86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854964.73399999994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86"/>
      <c r="B67" s="128"/>
      <c r="C67" s="128"/>
      <c r="D67" s="186"/>
      <c r="E67" s="252" t="s">
        <v>84</v>
      </c>
      <c r="F67" s="252"/>
      <c r="G67" s="252"/>
      <c r="H67" s="252"/>
      <c r="I67" s="253">
        <v>59083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11.344621817072037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86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75756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200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44974</v>
      </c>
      <c r="B73" s="258"/>
      <c r="C73" s="258"/>
      <c r="D73" s="186"/>
      <c r="E73" s="252" t="s">
        <v>93</v>
      </c>
      <c r="F73" s="252"/>
      <c r="G73" s="252"/>
      <c r="H73" s="252"/>
      <c r="I73" s="253">
        <v>-63514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86"/>
      <c r="E74" s="186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86"/>
      <c r="E75" s="252" t="s">
        <v>94</v>
      </c>
      <c r="F75" s="252"/>
      <c r="G75" s="252"/>
      <c r="H75" s="252"/>
      <c r="I75" s="253">
        <f>(I67+I68+I69+I70+I71+I73+I76+I72)</f>
        <v>71325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86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86"/>
      <c r="E77" s="186"/>
      <c r="F77" s="134"/>
      <c r="G77" s="183"/>
      <c r="H77" s="183"/>
      <c r="I77" s="184"/>
      <c r="J77" s="184"/>
      <c r="K77" s="184"/>
      <c r="L77" s="184"/>
      <c r="M77" s="184"/>
      <c r="N77" s="137"/>
    </row>
    <row r="78" spans="1:14">
      <c r="A78" s="255" t="s">
        <v>110</v>
      </c>
      <c r="B78" s="255"/>
      <c r="C78" s="255"/>
      <c r="D78" s="186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51375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19908</v>
      </c>
      <c r="J81" s="250"/>
      <c r="K81" s="250"/>
      <c r="L81" s="250"/>
      <c r="M81" s="250"/>
      <c r="N81" s="250"/>
    </row>
    <row r="82" spans="1:14">
      <c r="A82" s="186"/>
      <c r="B82" s="186"/>
      <c r="C82" s="186"/>
      <c r="D82" s="141"/>
      <c r="E82" s="249" t="s">
        <v>100</v>
      </c>
      <c r="F82" s="249"/>
      <c r="G82" s="249"/>
      <c r="H82" s="249"/>
      <c r="I82" s="250">
        <v>200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400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85"/>
      <c r="F85" s="185"/>
      <c r="G85" s="185"/>
      <c r="H85" s="185"/>
      <c r="I85" s="181"/>
      <c r="J85" s="181"/>
      <c r="K85" s="181"/>
      <c r="L85" s="181"/>
      <c r="M85" s="181"/>
      <c r="N85" s="181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71883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85"/>
      <c r="F87" s="185"/>
      <c r="G87" s="185"/>
      <c r="H87" s="185"/>
      <c r="I87" s="181"/>
      <c r="J87" s="181"/>
      <c r="K87" s="181"/>
      <c r="L87" s="181"/>
      <c r="M87" s="181"/>
      <c r="N87" s="181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558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4</v>
      </c>
      <c r="N1" s="266" t="s">
        <v>132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2066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21330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3347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4355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2464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5985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2083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1624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1868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434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291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799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160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131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198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216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100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312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119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53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144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173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479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652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148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286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180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839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0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140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153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717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156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197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776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4917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48" t="s">
        <v>120</v>
      </c>
      <c r="B42" s="240"/>
      <c r="C42" s="241"/>
      <c r="D42" s="242"/>
      <c r="E42" s="243"/>
      <c r="F42" s="243"/>
      <c r="G42" s="243"/>
      <c r="H42" s="243"/>
      <c r="I42" s="243"/>
      <c r="J42" s="243"/>
      <c r="K42" s="244"/>
      <c r="L42" s="240">
        <v>24058</v>
      </c>
      <c r="M42" s="241"/>
      <c r="N42" s="219"/>
    </row>
    <row r="43" spans="1:14" s="43" customFormat="1" ht="15.75" thickBot="1">
      <c r="A43" s="178" t="s">
        <v>124</v>
      </c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80">
        <v>12408</v>
      </c>
      <c r="N43" s="182"/>
    </row>
    <row r="44" spans="1:14" ht="15.75" thickBot="1">
      <c r="A44" s="177" t="s">
        <v>54</v>
      </c>
      <c r="B44" s="166">
        <f t="shared" ref="B44:K44" si="0">SUM(B3:B42)</f>
        <v>0</v>
      </c>
      <c r="C44" s="167">
        <f t="shared" si="0"/>
        <v>39547</v>
      </c>
      <c r="D44" s="168">
        <f t="shared" si="0"/>
        <v>2731</v>
      </c>
      <c r="E44" s="169">
        <f t="shared" si="0"/>
        <v>614</v>
      </c>
      <c r="F44" s="169">
        <f t="shared" si="0"/>
        <v>725</v>
      </c>
      <c r="G44" s="169">
        <f t="shared" si="0"/>
        <v>652</v>
      </c>
      <c r="H44" s="169">
        <f t="shared" si="0"/>
        <v>717</v>
      </c>
      <c r="I44" s="169">
        <f t="shared" si="0"/>
        <v>6121</v>
      </c>
      <c r="J44" s="169">
        <f t="shared" si="0"/>
        <v>1868</v>
      </c>
      <c r="K44" s="170">
        <f t="shared" si="0"/>
        <v>4917</v>
      </c>
      <c r="L44" s="166">
        <f>SUM(L3:L43)</f>
        <v>24058</v>
      </c>
      <c r="M44" s="167">
        <f>SUM(M3:M43)</f>
        <v>12408</v>
      </c>
      <c r="N44" s="182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82"/>
    </row>
    <row r="46" spans="1:14" ht="15.75" thickBot="1">
      <c r="A46" s="73" t="s">
        <v>55</v>
      </c>
      <c r="B46" s="79">
        <f t="shared" ref="B46:K46" si="1">SUM(B3:B42)</f>
        <v>0</v>
      </c>
      <c r="C46" s="80">
        <f t="shared" si="1"/>
        <v>39547</v>
      </c>
      <c r="D46" s="81">
        <f t="shared" si="1"/>
        <v>2731</v>
      </c>
      <c r="E46" s="82">
        <f t="shared" si="1"/>
        <v>614</v>
      </c>
      <c r="F46" s="82">
        <f t="shared" si="1"/>
        <v>725</v>
      </c>
      <c r="G46" s="82">
        <f t="shared" si="1"/>
        <v>652</v>
      </c>
      <c r="H46" s="82">
        <f t="shared" si="1"/>
        <v>717</v>
      </c>
      <c r="I46" s="82">
        <f t="shared" si="1"/>
        <v>6121</v>
      </c>
      <c r="J46" s="82">
        <f t="shared" si="1"/>
        <v>1868</v>
      </c>
      <c r="K46" s="83">
        <f t="shared" si="1"/>
        <v>4917</v>
      </c>
      <c r="L46" s="79">
        <f>SUM(L3:L43)</f>
        <v>24058</v>
      </c>
      <c r="M46" s="80">
        <f>SUM(M4:M43)</f>
        <v>12408</v>
      </c>
      <c r="N46" s="182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82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11.6</v>
      </c>
      <c r="M49" s="98">
        <v>11.5</v>
      </c>
      <c r="N49" s="39"/>
    </row>
    <row r="50" spans="1:14" ht="15.75" thickBot="1">
      <c r="A50" s="186"/>
      <c r="B50" s="100"/>
      <c r="C50" s="100"/>
      <c r="D50" s="100"/>
      <c r="E50" s="100"/>
      <c r="F50" s="100"/>
      <c r="G50" s="100"/>
      <c r="H50" s="100"/>
      <c r="I50" s="186"/>
      <c r="J50" s="186"/>
      <c r="K50" s="186"/>
      <c r="L50" s="186"/>
      <c r="M50" s="186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442926.39999999997</v>
      </c>
      <c r="D51" s="103">
        <f t="shared" si="2"/>
        <v>29767.9</v>
      </c>
      <c r="E51" s="104">
        <f t="shared" si="2"/>
        <v>6692.6</v>
      </c>
      <c r="F51" s="104">
        <f t="shared" si="2"/>
        <v>7902.5</v>
      </c>
      <c r="G51" s="104">
        <f t="shared" si="2"/>
        <v>7237.2</v>
      </c>
      <c r="H51" s="104">
        <f t="shared" si="2"/>
        <v>7958.7</v>
      </c>
      <c r="I51" s="104">
        <f t="shared" si="2"/>
        <v>67943.099999999991</v>
      </c>
      <c r="J51" s="104">
        <f t="shared" si="2"/>
        <v>20734.8</v>
      </c>
      <c r="K51" s="105">
        <f t="shared" si="2"/>
        <v>54578.7</v>
      </c>
      <c r="L51" s="101">
        <f t="shared" si="2"/>
        <v>279072.8</v>
      </c>
      <c r="M51" s="106">
        <f t="shared" si="2"/>
        <v>142692</v>
      </c>
      <c r="N51" s="107" t="s">
        <v>63</v>
      </c>
    </row>
    <row r="52" spans="1:14" ht="15.75" thickBot="1">
      <c r="A52" s="186"/>
      <c r="B52" s="186"/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86"/>
      <c r="B55" s="186"/>
      <c r="C55" s="186"/>
      <c r="D55" s="186"/>
      <c r="E55" s="100"/>
      <c r="F55" s="100"/>
      <c r="G55" s="100"/>
      <c r="H55" s="186"/>
      <c r="I55" s="186"/>
      <c r="J55" s="186"/>
      <c r="K55" s="186"/>
      <c r="L55" s="186"/>
      <c r="M55" s="186"/>
      <c r="N55" s="110"/>
    </row>
    <row r="56" spans="1:14" ht="15.75" thickBot="1">
      <c r="A56" s="72" t="s">
        <v>68</v>
      </c>
      <c r="B56" s="118"/>
      <c r="C56" s="119"/>
      <c r="D56" s="120">
        <f>(D46*D54)</f>
        <v>237.59699999999998</v>
      </c>
      <c r="E56" s="121">
        <f>(E46*E54)</f>
        <v>53.417999999999999</v>
      </c>
      <c r="F56" s="121">
        <f>(F46*F54)</f>
        <v>63.074999999999996</v>
      </c>
      <c r="G56" s="121">
        <f>(G46*G54)</f>
        <v>56.723999999999997</v>
      </c>
      <c r="H56" s="121">
        <f t="shared" ref="H56" si="3">(H46*H54)</f>
        <v>62.378999999999998</v>
      </c>
      <c r="I56" s="121">
        <f>(I46*I54)</f>
        <v>532.52699999999993</v>
      </c>
      <c r="J56" s="121">
        <f>(J46*J54)</f>
        <v>162.51599999999999</v>
      </c>
      <c r="K56" s="122">
        <f>(K46*K54)</f>
        <v>427.779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86"/>
      <c r="B57" s="186"/>
      <c r="C57" s="186"/>
      <c r="D57" s="186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94358</v>
      </c>
      <c r="C58" s="260"/>
      <c r="D58" s="126" t="s">
        <v>70</v>
      </c>
      <c r="E58" s="271">
        <v>44975</v>
      </c>
      <c r="F58" s="271"/>
      <c r="G58" s="271"/>
      <c r="H58" s="271"/>
      <c r="I58" s="272" t="s">
        <v>112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469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94355</v>
      </c>
      <c r="J59" s="250"/>
      <c r="K59" s="250"/>
      <c r="L59" s="250"/>
      <c r="M59" s="250"/>
      <c r="N59" s="250"/>
    </row>
    <row r="60" spans="1:14" ht="15.75" thickBot="1">
      <c r="A60" s="186"/>
      <c r="B60" s="127"/>
      <c r="C60" s="127"/>
      <c r="D60" s="126"/>
      <c r="E60" s="249" t="s">
        <v>73</v>
      </c>
      <c r="F60" s="249"/>
      <c r="G60" s="249"/>
      <c r="H60" s="249"/>
      <c r="I60" s="250">
        <v>94355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93889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86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1067506.7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94355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1596.0149999999999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86"/>
      <c r="B65" s="128"/>
      <c r="C65" s="128"/>
      <c r="D65" s="126"/>
      <c r="E65" s="249" t="s">
        <v>81</v>
      </c>
      <c r="F65" s="249"/>
      <c r="G65" s="249"/>
      <c r="H65" s="249"/>
      <c r="I65" s="250">
        <v>30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1069102.7149999999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86"/>
      <c r="B67" s="128"/>
      <c r="C67" s="128"/>
      <c r="D67" s="186"/>
      <c r="E67" s="252" t="s">
        <v>84</v>
      </c>
      <c r="F67" s="252"/>
      <c r="G67" s="252"/>
      <c r="H67" s="252"/>
      <c r="I67" s="253">
        <v>63514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11.386879346888346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86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94355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488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44975</v>
      </c>
      <c r="B73" s="258"/>
      <c r="C73" s="258"/>
      <c r="D73" s="186"/>
      <c r="E73" s="252" t="s">
        <v>93</v>
      </c>
      <c r="F73" s="252"/>
      <c r="G73" s="252"/>
      <c r="H73" s="252"/>
      <c r="I73" s="253">
        <v>-83202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86"/>
      <c r="E74" s="186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86"/>
      <c r="E75" s="252" t="s">
        <v>94</v>
      </c>
      <c r="F75" s="252"/>
      <c r="G75" s="252"/>
      <c r="H75" s="252"/>
      <c r="I75" s="253">
        <f>(I67+I68+I69+I70+I71+I73+I76+I72)</f>
        <v>74697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86"/>
      <c r="E76" s="252" t="s">
        <v>95</v>
      </c>
      <c r="F76" s="252"/>
      <c r="G76" s="252"/>
      <c r="H76" s="252"/>
      <c r="I76" s="253">
        <f>(I65+I66)</f>
        <v>30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86"/>
      <c r="E77" s="186"/>
      <c r="F77" s="134"/>
      <c r="G77" s="183"/>
      <c r="H77" s="183"/>
      <c r="I77" s="184"/>
      <c r="J77" s="184"/>
      <c r="K77" s="184"/>
      <c r="L77" s="184"/>
      <c r="M77" s="184"/>
      <c r="N77" s="137"/>
    </row>
    <row r="78" spans="1:14">
      <c r="A78" s="255" t="s">
        <v>112</v>
      </c>
      <c r="B78" s="255"/>
      <c r="C78" s="255"/>
      <c r="D78" s="186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54500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288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19681</v>
      </c>
      <c r="J81" s="250"/>
      <c r="K81" s="250"/>
      <c r="L81" s="250"/>
      <c r="M81" s="250"/>
      <c r="N81" s="250"/>
    </row>
    <row r="82" spans="1:14">
      <c r="A82" s="186"/>
      <c r="B82" s="186"/>
      <c r="C82" s="186"/>
      <c r="D82" s="141"/>
      <c r="E82" s="249" t="s">
        <v>100</v>
      </c>
      <c r="F82" s="249"/>
      <c r="G82" s="249"/>
      <c r="H82" s="249"/>
      <c r="I82" s="250">
        <v>200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469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85"/>
      <c r="F85" s="185"/>
      <c r="G85" s="185"/>
      <c r="H85" s="185"/>
      <c r="I85" s="181"/>
      <c r="J85" s="181"/>
      <c r="K85" s="181"/>
      <c r="L85" s="181"/>
      <c r="M85" s="181"/>
      <c r="N85" s="181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75138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85"/>
      <c r="F87" s="185"/>
      <c r="G87" s="185"/>
      <c r="H87" s="185"/>
      <c r="I87" s="181"/>
      <c r="J87" s="181"/>
      <c r="K87" s="181"/>
      <c r="L87" s="181"/>
      <c r="M87" s="181"/>
      <c r="N87" s="181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441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66" t="s">
        <v>133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2202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21185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3230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4210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2338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5975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2110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1648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1851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410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303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828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162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123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198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202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101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329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125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49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136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170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469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650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0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294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176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837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0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145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159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700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167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222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798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4740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120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>
        <v>23476</v>
      </c>
      <c r="M42" s="236"/>
      <c r="N42" s="219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82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39140</v>
      </c>
      <c r="D44" s="76">
        <f t="shared" si="0"/>
        <v>2757</v>
      </c>
      <c r="E44" s="77">
        <f t="shared" si="0"/>
        <v>470</v>
      </c>
      <c r="F44" s="77">
        <f t="shared" si="0"/>
        <v>713</v>
      </c>
      <c r="G44" s="77">
        <f t="shared" si="0"/>
        <v>650</v>
      </c>
      <c r="H44" s="77">
        <f t="shared" si="0"/>
        <v>700</v>
      </c>
      <c r="I44" s="77">
        <f t="shared" si="0"/>
        <v>6221</v>
      </c>
      <c r="J44" s="77">
        <f t="shared" si="0"/>
        <v>1851</v>
      </c>
      <c r="K44" s="78">
        <f t="shared" si="0"/>
        <v>4740</v>
      </c>
      <c r="L44" s="74">
        <f t="shared" si="0"/>
        <v>23476</v>
      </c>
      <c r="M44" s="75">
        <f t="shared" si="0"/>
        <v>0</v>
      </c>
      <c r="N44" s="182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82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39140</v>
      </c>
      <c r="D46" s="81">
        <f t="shared" si="1"/>
        <v>2757</v>
      </c>
      <c r="E46" s="82">
        <f t="shared" si="1"/>
        <v>470</v>
      </c>
      <c r="F46" s="82">
        <f t="shared" si="1"/>
        <v>713</v>
      </c>
      <c r="G46" s="82">
        <f t="shared" si="1"/>
        <v>650</v>
      </c>
      <c r="H46" s="82">
        <f t="shared" si="1"/>
        <v>700</v>
      </c>
      <c r="I46" s="82">
        <f t="shared" si="1"/>
        <v>6221</v>
      </c>
      <c r="J46" s="82">
        <f t="shared" si="1"/>
        <v>1851</v>
      </c>
      <c r="K46" s="83">
        <f t="shared" si="1"/>
        <v>4740</v>
      </c>
      <c r="L46" s="79">
        <f t="shared" si="1"/>
        <v>23476</v>
      </c>
      <c r="M46" s="80">
        <f t="shared" si="1"/>
        <v>0</v>
      </c>
      <c r="N46" s="182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82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11.6</v>
      </c>
      <c r="M49" s="98">
        <v>0</v>
      </c>
      <c r="N49" s="39"/>
    </row>
    <row r="50" spans="1:14" ht="15.75" thickBot="1">
      <c r="A50" s="186"/>
      <c r="B50" s="100"/>
      <c r="C50" s="100"/>
      <c r="D50" s="100"/>
      <c r="E50" s="100"/>
      <c r="F50" s="100"/>
      <c r="G50" s="100"/>
      <c r="H50" s="100"/>
      <c r="I50" s="186"/>
      <c r="J50" s="186"/>
      <c r="K50" s="186"/>
      <c r="L50" s="186"/>
      <c r="M50" s="186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438368</v>
      </c>
      <c r="D51" s="103">
        <f t="shared" si="2"/>
        <v>30051.3</v>
      </c>
      <c r="E51" s="104">
        <f t="shared" si="2"/>
        <v>5123</v>
      </c>
      <c r="F51" s="104">
        <f t="shared" si="2"/>
        <v>7771.7</v>
      </c>
      <c r="G51" s="104">
        <f t="shared" si="2"/>
        <v>7215</v>
      </c>
      <c r="H51" s="104">
        <f t="shared" si="2"/>
        <v>7770</v>
      </c>
      <c r="I51" s="104">
        <f t="shared" si="2"/>
        <v>69053.099999999991</v>
      </c>
      <c r="J51" s="104">
        <f t="shared" si="2"/>
        <v>20546.099999999999</v>
      </c>
      <c r="K51" s="105">
        <f t="shared" si="2"/>
        <v>52614</v>
      </c>
      <c r="L51" s="101">
        <f t="shared" si="2"/>
        <v>272321.59999999998</v>
      </c>
      <c r="M51" s="106">
        <f t="shared" si="2"/>
        <v>0</v>
      </c>
      <c r="N51" s="107" t="s">
        <v>63</v>
      </c>
    </row>
    <row r="52" spans="1:14" ht="15.75" thickBot="1">
      <c r="A52" s="186"/>
      <c r="B52" s="186"/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86"/>
      <c r="B55" s="186"/>
      <c r="C55" s="186"/>
      <c r="D55" s="186"/>
      <c r="E55" s="100"/>
      <c r="F55" s="100"/>
      <c r="G55" s="100"/>
      <c r="H55" s="186"/>
      <c r="I55" s="186"/>
      <c r="J55" s="186"/>
      <c r="K55" s="186"/>
      <c r="L55" s="186"/>
      <c r="M55" s="186"/>
      <c r="N55" s="110"/>
    </row>
    <row r="56" spans="1:14" ht="15.75" thickBot="1">
      <c r="A56" s="72" t="s">
        <v>68</v>
      </c>
      <c r="B56" s="118"/>
      <c r="C56" s="119"/>
      <c r="D56" s="120">
        <f>(D46*D54)</f>
        <v>239.85899999999998</v>
      </c>
      <c r="E56" s="121">
        <f>(E46*E54)</f>
        <v>40.89</v>
      </c>
      <c r="F56" s="121">
        <f>(F46*F54)</f>
        <v>62.030999999999999</v>
      </c>
      <c r="G56" s="121">
        <f>(G46*G54)</f>
        <v>56.55</v>
      </c>
      <c r="H56" s="121">
        <f t="shared" ref="H56" si="3">(H46*H54)</f>
        <v>60.9</v>
      </c>
      <c r="I56" s="121">
        <f>(I46*I54)</f>
        <v>541.22699999999998</v>
      </c>
      <c r="J56" s="121">
        <f>(J46*J54)</f>
        <v>161.03699999999998</v>
      </c>
      <c r="K56" s="122">
        <f>(K46*K54)</f>
        <v>412.38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86"/>
      <c r="B57" s="186"/>
      <c r="C57" s="186"/>
      <c r="D57" s="186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80718</v>
      </c>
      <c r="C58" s="260"/>
      <c r="D58" s="126" t="s">
        <v>70</v>
      </c>
      <c r="E58" s="271">
        <v>44976</v>
      </c>
      <c r="F58" s="271"/>
      <c r="G58" s="271"/>
      <c r="H58" s="271"/>
      <c r="I58" s="272" t="s">
        <v>114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437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80726</v>
      </c>
      <c r="J59" s="250"/>
      <c r="K59" s="250"/>
      <c r="L59" s="250"/>
      <c r="M59" s="250"/>
      <c r="N59" s="250"/>
    </row>
    <row r="60" spans="1:14" ht="15.75" thickBot="1">
      <c r="A60" s="186"/>
      <c r="B60" s="127"/>
      <c r="C60" s="127"/>
      <c r="D60" s="126"/>
      <c r="E60" s="249" t="s">
        <v>73</v>
      </c>
      <c r="F60" s="249"/>
      <c r="G60" s="249"/>
      <c r="H60" s="249"/>
      <c r="I60" s="250">
        <v>80726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80281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86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910833.79999999993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80726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1574.8739999999998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86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912408.67399999988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86"/>
      <c r="B67" s="128"/>
      <c r="C67" s="128"/>
      <c r="D67" s="186"/>
      <c r="E67" s="252" t="s">
        <v>84</v>
      </c>
      <c r="F67" s="252"/>
      <c r="G67" s="252"/>
      <c r="H67" s="252"/>
      <c r="I67" s="253">
        <v>83202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11.365188201442432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86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80726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200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44976</v>
      </c>
      <c r="B73" s="258"/>
      <c r="C73" s="258"/>
      <c r="D73" s="186"/>
      <c r="E73" s="252" t="s">
        <v>93</v>
      </c>
      <c r="F73" s="252"/>
      <c r="G73" s="252"/>
      <c r="H73" s="252"/>
      <c r="I73" s="253">
        <v>-84612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86"/>
      <c r="E74" s="186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86"/>
      <c r="E75" s="252" t="s">
        <v>94</v>
      </c>
      <c r="F75" s="252"/>
      <c r="G75" s="252"/>
      <c r="H75" s="252"/>
      <c r="I75" s="253">
        <f>(I67+I68+I69+I70+I71+I73+I76+I72)</f>
        <v>79316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86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86"/>
      <c r="E77" s="186"/>
      <c r="F77" s="134"/>
      <c r="G77" s="183"/>
      <c r="H77" s="183"/>
      <c r="I77" s="184"/>
      <c r="J77" s="184"/>
      <c r="K77" s="184"/>
      <c r="L77" s="184"/>
      <c r="M77" s="184"/>
      <c r="N77" s="137"/>
    </row>
    <row r="78" spans="1:14">
      <c r="A78" s="255" t="s">
        <v>114</v>
      </c>
      <c r="B78" s="255"/>
      <c r="C78" s="255"/>
      <c r="D78" s="186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59300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20016</v>
      </c>
      <c r="J81" s="250"/>
      <c r="K81" s="250"/>
      <c r="L81" s="250"/>
      <c r="M81" s="250"/>
      <c r="N81" s="250"/>
    </row>
    <row r="82" spans="1:14">
      <c r="A82" s="186"/>
      <c r="B82" s="186"/>
      <c r="C82" s="186"/>
      <c r="D82" s="141"/>
      <c r="E82" s="249" t="s">
        <v>100</v>
      </c>
      <c r="F82" s="249"/>
      <c r="G82" s="249"/>
      <c r="H82" s="249"/>
      <c r="I82" s="250">
        <v>200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437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85"/>
      <c r="F85" s="185"/>
      <c r="G85" s="185"/>
      <c r="H85" s="185"/>
      <c r="I85" s="181"/>
      <c r="J85" s="181"/>
      <c r="K85" s="181"/>
      <c r="L85" s="181"/>
      <c r="M85" s="181"/>
      <c r="N85" s="181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79953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85"/>
      <c r="F87" s="185"/>
      <c r="G87" s="185"/>
      <c r="H87" s="185"/>
      <c r="I87" s="181"/>
      <c r="J87" s="181"/>
      <c r="K87" s="181"/>
      <c r="L87" s="181"/>
      <c r="M87" s="181"/>
      <c r="N87" s="181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637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66" t="s">
        <v>107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2134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21612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3337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4501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2493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5927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 ht="15" customHeight="1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2078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1686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1953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405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303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853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139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134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181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220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99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292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123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0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195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195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474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 ht="15" customHeight="1">
      <c r="A28" s="204" t="s">
        <v>39</v>
      </c>
      <c r="B28" s="205"/>
      <c r="C28" s="45"/>
      <c r="D28" s="45"/>
      <c r="E28" s="45"/>
      <c r="F28" s="45"/>
      <c r="G28" s="45">
        <v>668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98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304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236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942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78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184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156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726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173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199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888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4622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53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/>
      <c r="M42" s="236"/>
      <c r="N42" s="219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8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40004</v>
      </c>
      <c r="D44" s="76">
        <f t="shared" si="0"/>
        <v>2842</v>
      </c>
      <c r="E44" s="77">
        <f t="shared" si="0"/>
        <v>638</v>
      </c>
      <c r="F44" s="77">
        <f t="shared" si="0"/>
        <v>708</v>
      </c>
      <c r="G44" s="77">
        <f t="shared" si="0"/>
        <v>668</v>
      </c>
      <c r="H44" s="77">
        <f t="shared" si="0"/>
        <v>726</v>
      </c>
      <c r="I44" s="77">
        <f t="shared" si="0"/>
        <v>6447</v>
      </c>
      <c r="J44" s="77">
        <f t="shared" si="0"/>
        <v>1953</v>
      </c>
      <c r="K44" s="78">
        <f t="shared" si="0"/>
        <v>4622</v>
      </c>
      <c r="L44" s="74">
        <f t="shared" si="0"/>
        <v>0</v>
      </c>
      <c r="M44" s="75">
        <f t="shared" si="0"/>
        <v>0</v>
      </c>
      <c r="N44" s="48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48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40004</v>
      </c>
      <c r="D46" s="81">
        <f t="shared" si="1"/>
        <v>2842</v>
      </c>
      <c r="E46" s="82">
        <f t="shared" si="1"/>
        <v>638</v>
      </c>
      <c r="F46" s="82">
        <f t="shared" si="1"/>
        <v>708</v>
      </c>
      <c r="G46" s="82">
        <f t="shared" si="1"/>
        <v>668</v>
      </c>
      <c r="H46" s="82">
        <f t="shared" si="1"/>
        <v>726</v>
      </c>
      <c r="I46" s="82">
        <f t="shared" si="1"/>
        <v>6447</v>
      </c>
      <c r="J46" s="82">
        <f t="shared" si="1"/>
        <v>1953</v>
      </c>
      <c r="K46" s="83">
        <f t="shared" si="1"/>
        <v>4622</v>
      </c>
      <c r="L46" s="79">
        <f t="shared" si="1"/>
        <v>0</v>
      </c>
      <c r="M46" s="80">
        <f t="shared" si="1"/>
        <v>0</v>
      </c>
      <c r="N46" s="48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8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0</v>
      </c>
      <c r="M49" s="98">
        <v>0</v>
      </c>
      <c r="N49" s="39"/>
    </row>
    <row r="50" spans="1:14" ht="15.75" thickBot="1">
      <c r="A50" s="138"/>
      <c r="B50" s="100"/>
      <c r="C50" s="100"/>
      <c r="D50" s="100"/>
      <c r="E50" s="100"/>
      <c r="F50" s="100"/>
      <c r="G50" s="100"/>
      <c r="H50" s="100"/>
      <c r="I50" s="138"/>
      <c r="J50" s="138"/>
      <c r="K50" s="138"/>
      <c r="L50" s="138"/>
      <c r="M50" s="138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448044.79999999999</v>
      </c>
      <c r="D51" s="103">
        <f t="shared" si="2"/>
        <v>30977.8</v>
      </c>
      <c r="E51" s="104">
        <f t="shared" si="2"/>
        <v>6954.2</v>
      </c>
      <c r="F51" s="104">
        <f t="shared" si="2"/>
        <v>7717.2</v>
      </c>
      <c r="G51" s="104">
        <f t="shared" si="2"/>
        <v>7414.8</v>
      </c>
      <c r="H51" s="104">
        <f t="shared" si="2"/>
        <v>8058.5999999999995</v>
      </c>
      <c r="I51" s="104">
        <f t="shared" si="2"/>
        <v>71561.7</v>
      </c>
      <c r="J51" s="104">
        <f t="shared" si="2"/>
        <v>21678.3</v>
      </c>
      <c r="K51" s="105">
        <f t="shared" si="2"/>
        <v>51304.2</v>
      </c>
      <c r="L51" s="101">
        <f t="shared" si="2"/>
        <v>0</v>
      </c>
      <c r="M51" s="106">
        <f t="shared" si="2"/>
        <v>0</v>
      </c>
      <c r="N51" s="107" t="s">
        <v>63</v>
      </c>
    </row>
    <row r="52" spans="1:14" ht="15.75" thickBot="1">
      <c r="A52" s="138"/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38"/>
      <c r="B55" s="138"/>
      <c r="C55" s="138"/>
      <c r="D55" s="138"/>
      <c r="E55" s="100"/>
      <c r="F55" s="100"/>
      <c r="G55" s="100"/>
      <c r="H55" s="138"/>
      <c r="I55" s="138"/>
      <c r="J55" s="138"/>
      <c r="K55" s="138"/>
      <c r="L55" s="138"/>
      <c r="M55" s="138"/>
      <c r="N55" s="110"/>
    </row>
    <row r="56" spans="1:14" ht="15.75" thickBot="1">
      <c r="A56" s="72" t="s">
        <v>68</v>
      </c>
      <c r="B56" s="118"/>
      <c r="C56" s="119"/>
      <c r="D56" s="120">
        <f>(D46*D54)</f>
        <v>247.25399999999999</v>
      </c>
      <c r="E56" s="121">
        <f>(E46*E54)</f>
        <v>55.505999999999993</v>
      </c>
      <c r="F56" s="121">
        <f>(F46*F54)</f>
        <v>61.595999999999997</v>
      </c>
      <c r="G56" s="121">
        <f>(G46*G54)</f>
        <v>58.115999999999993</v>
      </c>
      <c r="H56" s="121">
        <f t="shared" ref="H56" si="3">(H46*H54)</f>
        <v>63.161999999999999</v>
      </c>
      <c r="I56" s="121">
        <f>(I46*I54)</f>
        <v>560.88900000000001</v>
      </c>
      <c r="J56" s="121">
        <f>(J46*J54)</f>
        <v>169.911</v>
      </c>
      <c r="K56" s="122">
        <f>(K46*K54)</f>
        <v>402.11399999999998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38"/>
      <c r="B57" s="138"/>
      <c r="C57" s="138"/>
      <c r="D57" s="138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58608</v>
      </c>
      <c r="C58" s="260"/>
      <c r="D58" s="126" t="s">
        <v>70</v>
      </c>
      <c r="E58" s="271">
        <v>44959</v>
      </c>
      <c r="F58" s="271"/>
      <c r="G58" s="271"/>
      <c r="H58" s="271"/>
      <c r="I58" s="272" t="s">
        <v>108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357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58686</v>
      </c>
      <c r="J59" s="250"/>
      <c r="K59" s="250"/>
      <c r="L59" s="250"/>
      <c r="M59" s="250"/>
      <c r="N59" s="250"/>
    </row>
    <row r="60" spans="1:14" ht="15.75" thickBot="1">
      <c r="A60" s="138"/>
      <c r="B60" s="127"/>
      <c r="C60" s="127"/>
      <c r="D60" s="126"/>
      <c r="E60" s="249" t="s">
        <v>73</v>
      </c>
      <c r="F60" s="249"/>
      <c r="G60" s="249"/>
      <c r="H60" s="249"/>
      <c r="I60" s="250">
        <v>58686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58251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38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653711.6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58686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1618.548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38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655330.14799999993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38"/>
      <c r="B67" s="128"/>
      <c r="C67" s="128"/>
      <c r="D67" s="138"/>
      <c r="E67" s="252" t="s">
        <v>84</v>
      </c>
      <c r="F67" s="252"/>
      <c r="G67" s="252"/>
      <c r="H67" s="252"/>
      <c r="I67" s="253">
        <v>52474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11.25010983502429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38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58686</v>
      </c>
      <c r="J71" s="253"/>
      <c r="K71" s="253"/>
      <c r="L71" s="253"/>
      <c r="M71" s="253"/>
      <c r="N71" s="253"/>
    </row>
    <row r="72" spans="1:14" ht="15" customHeight="1" thickBot="1">
      <c r="A72" s="73" t="s">
        <v>91</v>
      </c>
      <c r="B72" s="256">
        <f>I80+I82</f>
        <v>245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 ht="15" customHeight="1">
      <c r="A73" s="258">
        <v>44959</v>
      </c>
      <c r="B73" s="258"/>
      <c r="C73" s="258"/>
      <c r="D73" s="138"/>
      <c r="E73" s="252" t="s">
        <v>93</v>
      </c>
      <c r="F73" s="252"/>
      <c r="G73" s="252"/>
      <c r="H73" s="252"/>
      <c r="I73" s="253">
        <v>-49701</v>
      </c>
      <c r="J73" s="253"/>
      <c r="K73" s="253"/>
      <c r="L73" s="253"/>
      <c r="M73" s="253"/>
      <c r="N73" s="253"/>
    </row>
    <row r="74" spans="1:14" ht="15" customHeight="1">
      <c r="A74" s="258"/>
      <c r="B74" s="258"/>
      <c r="C74" s="258"/>
      <c r="D74" s="138"/>
      <c r="E74" s="138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 ht="15" customHeight="1">
      <c r="A75" s="258"/>
      <c r="B75" s="258"/>
      <c r="C75" s="258"/>
      <c r="D75" s="138"/>
      <c r="E75" s="252" t="s">
        <v>94</v>
      </c>
      <c r="F75" s="252"/>
      <c r="G75" s="252"/>
      <c r="H75" s="252"/>
      <c r="I75" s="253">
        <f>(I67+I68+I69+I70+I71+I73+I76+I72)</f>
        <v>61459</v>
      </c>
      <c r="J75" s="253"/>
      <c r="K75" s="253"/>
      <c r="L75" s="253"/>
      <c r="M75" s="253"/>
      <c r="N75" s="253"/>
    </row>
    <row r="76" spans="1:14" ht="15" customHeight="1">
      <c r="A76" s="258"/>
      <c r="B76" s="258"/>
      <c r="C76" s="258"/>
      <c r="D76" s="138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38"/>
      <c r="E77" s="138"/>
      <c r="F77" s="134"/>
      <c r="G77" s="135"/>
      <c r="H77" s="135"/>
      <c r="I77" s="136"/>
      <c r="J77" s="136"/>
      <c r="K77" s="136"/>
      <c r="L77" s="136"/>
      <c r="M77" s="136"/>
      <c r="N77" s="137"/>
    </row>
    <row r="78" spans="1:14">
      <c r="A78" s="255" t="s">
        <v>108</v>
      </c>
      <c r="B78" s="255"/>
      <c r="C78" s="255"/>
      <c r="D78" s="138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41800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35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19659</v>
      </c>
      <c r="J81" s="250"/>
      <c r="K81" s="250"/>
      <c r="L81" s="250"/>
      <c r="M81" s="250"/>
      <c r="N81" s="250"/>
    </row>
    <row r="82" spans="1:14">
      <c r="A82" s="138"/>
      <c r="B82" s="138"/>
      <c r="C82" s="138"/>
      <c r="D82" s="141"/>
      <c r="E82" s="249" t="s">
        <v>100</v>
      </c>
      <c r="F82" s="249"/>
      <c r="G82" s="249"/>
      <c r="H82" s="249"/>
      <c r="I82" s="250">
        <v>210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357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42"/>
      <c r="F85" s="142"/>
      <c r="G85" s="142"/>
      <c r="H85" s="142"/>
      <c r="I85" s="143"/>
      <c r="J85" s="143"/>
      <c r="K85" s="143"/>
      <c r="L85" s="143"/>
      <c r="M85" s="143"/>
      <c r="N85" s="143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62061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42"/>
      <c r="F87" s="142"/>
      <c r="G87" s="142"/>
      <c r="H87" s="142"/>
      <c r="I87" s="143"/>
      <c r="J87" s="143"/>
      <c r="K87" s="143"/>
      <c r="L87" s="143"/>
      <c r="M87" s="143"/>
      <c r="N87" s="143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602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A88:D88"/>
    <mergeCell ref="E88:H88"/>
    <mergeCell ref="I88:N88"/>
    <mergeCell ref="I73:N73"/>
    <mergeCell ref="E76:H76"/>
    <mergeCell ref="I76:N76"/>
    <mergeCell ref="A78:C78"/>
    <mergeCell ref="E84:H84"/>
    <mergeCell ref="I84:N84"/>
    <mergeCell ref="E78:H78"/>
    <mergeCell ref="I78:N78"/>
    <mergeCell ref="I75:N75"/>
    <mergeCell ref="E79:H79"/>
    <mergeCell ref="I79:N79"/>
    <mergeCell ref="E80:H80"/>
    <mergeCell ref="I80:N80"/>
    <mergeCell ref="A1:A2"/>
    <mergeCell ref="N1:N7"/>
    <mergeCell ref="N10:N25"/>
    <mergeCell ref="N28:N40"/>
    <mergeCell ref="A41:N41"/>
    <mergeCell ref="B63:C63"/>
    <mergeCell ref="B58:C58"/>
    <mergeCell ref="E58:H58"/>
    <mergeCell ref="I58:N58"/>
    <mergeCell ref="E59:H59"/>
    <mergeCell ref="I59:N59"/>
    <mergeCell ref="E60:H60"/>
    <mergeCell ref="I60:N60"/>
    <mergeCell ref="B59:C59"/>
    <mergeCell ref="B61:C61"/>
    <mergeCell ref="E63:H63"/>
    <mergeCell ref="I63:N63"/>
    <mergeCell ref="E61:H61"/>
    <mergeCell ref="I61:N61"/>
    <mergeCell ref="E62:H62"/>
    <mergeCell ref="I62:N62"/>
    <mergeCell ref="E69:H69"/>
    <mergeCell ref="I69:N69"/>
    <mergeCell ref="E65:H65"/>
    <mergeCell ref="I65:N65"/>
    <mergeCell ref="E66:H66"/>
    <mergeCell ref="I66:N66"/>
    <mergeCell ref="B64:C64"/>
    <mergeCell ref="E64:N64"/>
    <mergeCell ref="B66:C66"/>
    <mergeCell ref="B68:C68"/>
    <mergeCell ref="E67:H67"/>
    <mergeCell ref="I67:N67"/>
    <mergeCell ref="E68:H68"/>
    <mergeCell ref="I68:N68"/>
    <mergeCell ref="I70:N70"/>
    <mergeCell ref="E71:H71"/>
    <mergeCell ref="I71:N71"/>
    <mergeCell ref="E72:H72"/>
    <mergeCell ref="I72:N72"/>
    <mergeCell ref="B70:C70"/>
    <mergeCell ref="B72:C72"/>
    <mergeCell ref="A73:C77"/>
    <mergeCell ref="E73:H73"/>
    <mergeCell ref="E75:H75"/>
    <mergeCell ref="E70:H70"/>
    <mergeCell ref="E86:H86"/>
    <mergeCell ref="I86:N86"/>
    <mergeCell ref="E81:H81"/>
    <mergeCell ref="I81:N81"/>
    <mergeCell ref="E82:H82"/>
    <mergeCell ref="I82:N82"/>
    <mergeCell ref="E83:H83"/>
    <mergeCell ref="I83:N83"/>
  </mergeCells>
  <pageMargins left="0.7" right="0.17" top="0.75" bottom="0.18" header="0.3" footer="0.17"/>
  <pageSetup paperSize="9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66" t="s">
        <v>134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2095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21301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3444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4423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2464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6063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2052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1659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1844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420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306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820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161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135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189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215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100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326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124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61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145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163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474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644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159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310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191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864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32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0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162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761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149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206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810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4866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120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>
        <v>19184</v>
      </c>
      <c r="M42" s="236"/>
      <c r="N42" s="219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82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39790</v>
      </c>
      <c r="D44" s="76">
        <f t="shared" si="0"/>
        <v>2642</v>
      </c>
      <c r="E44" s="77">
        <f t="shared" si="0"/>
        <v>660</v>
      </c>
      <c r="F44" s="77">
        <f t="shared" si="0"/>
        <v>726</v>
      </c>
      <c r="G44" s="77">
        <f t="shared" si="0"/>
        <v>644</v>
      </c>
      <c r="H44" s="77">
        <f t="shared" si="0"/>
        <v>761</v>
      </c>
      <c r="I44" s="77">
        <f t="shared" si="0"/>
        <v>6205</v>
      </c>
      <c r="J44" s="77">
        <f t="shared" si="0"/>
        <v>1844</v>
      </c>
      <c r="K44" s="78">
        <f t="shared" si="0"/>
        <v>4866</v>
      </c>
      <c r="L44" s="74">
        <f t="shared" si="0"/>
        <v>19184</v>
      </c>
      <c r="M44" s="75">
        <f t="shared" si="0"/>
        <v>0</v>
      </c>
      <c r="N44" s="182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82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39790</v>
      </c>
      <c r="D46" s="81">
        <f t="shared" si="1"/>
        <v>2642</v>
      </c>
      <c r="E46" s="82">
        <f t="shared" si="1"/>
        <v>660</v>
      </c>
      <c r="F46" s="82">
        <f t="shared" si="1"/>
        <v>726</v>
      </c>
      <c r="G46" s="82">
        <f t="shared" si="1"/>
        <v>644</v>
      </c>
      <c r="H46" s="82">
        <f t="shared" si="1"/>
        <v>761</v>
      </c>
      <c r="I46" s="82">
        <f t="shared" si="1"/>
        <v>6205</v>
      </c>
      <c r="J46" s="82">
        <f t="shared" si="1"/>
        <v>1844</v>
      </c>
      <c r="K46" s="83">
        <f t="shared" si="1"/>
        <v>4866</v>
      </c>
      <c r="L46" s="79">
        <f t="shared" si="1"/>
        <v>19184</v>
      </c>
      <c r="M46" s="80">
        <f t="shared" si="1"/>
        <v>0</v>
      </c>
      <c r="N46" s="182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82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11.6</v>
      </c>
      <c r="M49" s="98">
        <v>0</v>
      </c>
      <c r="N49" s="39"/>
    </row>
    <row r="50" spans="1:14" ht="15.75" thickBot="1">
      <c r="A50" s="186"/>
      <c r="B50" s="100"/>
      <c r="C50" s="100"/>
      <c r="D50" s="100"/>
      <c r="E50" s="100"/>
      <c r="F50" s="100"/>
      <c r="G50" s="100"/>
      <c r="H50" s="100"/>
      <c r="I50" s="186"/>
      <c r="J50" s="186"/>
      <c r="K50" s="186"/>
      <c r="L50" s="186"/>
      <c r="M50" s="186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445648</v>
      </c>
      <c r="D51" s="103">
        <f t="shared" si="2"/>
        <v>28797.8</v>
      </c>
      <c r="E51" s="104">
        <f t="shared" si="2"/>
        <v>7194</v>
      </c>
      <c r="F51" s="104">
        <f t="shared" si="2"/>
        <v>7913.4000000000005</v>
      </c>
      <c r="G51" s="104">
        <f t="shared" si="2"/>
        <v>7148.4</v>
      </c>
      <c r="H51" s="104">
        <f t="shared" si="2"/>
        <v>8447.1</v>
      </c>
      <c r="I51" s="104">
        <f t="shared" si="2"/>
        <v>68875.5</v>
      </c>
      <c r="J51" s="104">
        <f t="shared" si="2"/>
        <v>20468.399999999998</v>
      </c>
      <c r="K51" s="105">
        <f t="shared" si="2"/>
        <v>54012.6</v>
      </c>
      <c r="L51" s="101">
        <f t="shared" si="2"/>
        <v>222534.39999999999</v>
      </c>
      <c r="M51" s="106">
        <f t="shared" si="2"/>
        <v>0</v>
      </c>
      <c r="N51" s="107" t="s">
        <v>63</v>
      </c>
    </row>
    <row r="52" spans="1:14" ht="15.75" thickBot="1">
      <c r="A52" s="186"/>
      <c r="B52" s="186"/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86"/>
      <c r="B55" s="186"/>
      <c r="C55" s="186"/>
      <c r="D55" s="186"/>
      <c r="E55" s="100"/>
      <c r="F55" s="100"/>
      <c r="G55" s="100"/>
      <c r="H55" s="186"/>
      <c r="I55" s="186"/>
      <c r="J55" s="186"/>
      <c r="K55" s="186"/>
      <c r="L55" s="186"/>
      <c r="M55" s="186"/>
      <c r="N55" s="110"/>
    </row>
    <row r="56" spans="1:14" ht="15.75" thickBot="1">
      <c r="A56" s="72" t="s">
        <v>68</v>
      </c>
      <c r="B56" s="118"/>
      <c r="C56" s="119"/>
      <c r="D56" s="120">
        <f>(D46*D54)</f>
        <v>229.85399999999998</v>
      </c>
      <c r="E56" s="121">
        <f>(E46*E54)</f>
        <v>57.419999999999995</v>
      </c>
      <c r="F56" s="121">
        <f>(F46*F54)</f>
        <v>63.161999999999999</v>
      </c>
      <c r="G56" s="121">
        <f>(G46*G54)</f>
        <v>56.027999999999999</v>
      </c>
      <c r="H56" s="121">
        <f t="shared" ref="H56" si="3">(H46*H54)</f>
        <v>66.206999999999994</v>
      </c>
      <c r="I56" s="121">
        <f>(I46*I54)</f>
        <v>539.83499999999992</v>
      </c>
      <c r="J56" s="121">
        <f>(J46*J54)</f>
        <v>160.428</v>
      </c>
      <c r="K56" s="122">
        <f>(K46*K54)</f>
        <v>423.34199999999998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86"/>
      <c r="B57" s="186"/>
      <c r="C57" s="186"/>
      <c r="D57" s="186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77322</v>
      </c>
      <c r="C58" s="260"/>
      <c r="D58" s="126" t="s">
        <v>70</v>
      </c>
      <c r="E58" s="271">
        <v>44977</v>
      </c>
      <c r="F58" s="271"/>
      <c r="G58" s="271"/>
      <c r="H58" s="271"/>
      <c r="I58" s="272" t="s">
        <v>116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462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77356</v>
      </c>
      <c r="J59" s="250"/>
      <c r="K59" s="250"/>
      <c r="L59" s="250"/>
      <c r="M59" s="250"/>
      <c r="N59" s="250"/>
    </row>
    <row r="60" spans="1:14" ht="15.75" thickBot="1">
      <c r="A60" s="186"/>
      <c r="B60" s="127"/>
      <c r="C60" s="127"/>
      <c r="D60" s="126"/>
      <c r="E60" s="249" t="s">
        <v>73</v>
      </c>
      <c r="F60" s="249"/>
      <c r="G60" s="249"/>
      <c r="H60" s="249"/>
      <c r="I60" s="250">
        <v>77356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76860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86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871039.6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77356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1596.2759999999998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86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872635.87599999993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86"/>
      <c r="B67" s="128"/>
      <c r="C67" s="128"/>
      <c r="D67" s="186"/>
      <c r="E67" s="252" t="s">
        <v>84</v>
      </c>
      <c r="F67" s="252"/>
      <c r="G67" s="252"/>
      <c r="H67" s="252"/>
      <c r="I67" s="253">
        <v>84612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11.353576320582878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86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77322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270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44977</v>
      </c>
      <c r="B73" s="258"/>
      <c r="C73" s="258"/>
      <c r="D73" s="186"/>
      <c r="E73" s="252" t="s">
        <v>93</v>
      </c>
      <c r="F73" s="252"/>
      <c r="G73" s="252"/>
      <c r="H73" s="252"/>
      <c r="I73" s="253">
        <v>-80487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86"/>
      <c r="E74" s="186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86"/>
      <c r="E75" s="252" t="s">
        <v>94</v>
      </c>
      <c r="F75" s="252"/>
      <c r="G75" s="252"/>
      <c r="H75" s="252"/>
      <c r="I75" s="253">
        <f>(I67+I68+I69+I70+I71+I73+I76+I72)</f>
        <v>81447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86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86"/>
      <c r="E77" s="186"/>
      <c r="F77" s="134"/>
      <c r="G77" s="183"/>
      <c r="H77" s="183"/>
      <c r="I77" s="184"/>
      <c r="J77" s="184"/>
      <c r="K77" s="184"/>
      <c r="L77" s="184"/>
      <c r="M77" s="184"/>
      <c r="N77" s="137"/>
    </row>
    <row r="78" spans="1:14">
      <c r="A78" s="255" t="s">
        <v>116</v>
      </c>
      <c r="B78" s="255"/>
      <c r="C78" s="255"/>
      <c r="D78" s="186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61100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70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20481</v>
      </c>
      <c r="J81" s="250"/>
      <c r="K81" s="250"/>
      <c r="L81" s="250"/>
      <c r="M81" s="250"/>
      <c r="N81" s="250"/>
    </row>
    <row r="82" spans="1:14">
      <c r="A82" s="186"/>
      <c r="B82" s="186"/>
      <c r="C82" s="186"/>
      <c r="D82" s="141"/>
      <c r="E82" s="249" t="s">
        <v>100</v>
      </c>
      <c r="F82" s="249"/>
      <c r="G82" s="249"/>
      <c r="H82" s="249"/>
      <c r="I82" s="250">
        <v>200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462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85"/>
      <c r="F85" s="185"/>
      <c r="G85" s="185"/>
      <c r="H85" s="185"/>
      <c r="I85" s="181"/>
      <c r="J85" s="181"/>
      <c r="K85" s="181"/>
      <c r="L85" s="181"/>
      <c r="M85" s="181"/>
      <c r="N85" s="181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82313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85"/>
      <c r="F87" s="185"/>
      <c r="G87" s="185"/>
      <c r="H87" s="185"/>
      <c r="I87" s="181"/>
      <c r="J87" s="181"/>
      <c r="K87" s="181"/>
      <c r="L87" s="181"/>
      <c r="M87" s="181"/>
      <c r="N87" s="181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866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66" t="s">
        <v>135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2221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21466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3366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4200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2396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6150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2163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1630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1909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410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308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819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156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124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188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224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99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332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123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68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130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180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464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680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0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302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181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872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0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177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140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723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160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209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796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4726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120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>
        <v>23650</v>
      </c>
      <c r="M42" s="236"/>
      <c r="N42" s="219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82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39799</v>
      </c>
      <c r="D44" s="76">
        <f t="shared" si="0"/>
        <v>2774</v>
      </c>
      <c r="E44" s="77">
        <f t="shared" si="0"/>
        <v>483</v>
      </c>
      <c r="F44" s="77">
        <f t="shared" si="0"/>
        <v>718</v>
      </c>
      <c r="G44" s="77">
        <f t="shared" si="0"/>
        <v>680</v>
      </c>
      <c r="H44" s="77">
        <f t="shared" si="0"/>
        <v>723</v>
      </c>
      <c r="I44" s="77">
        <f t="shared" si="0"/>
        <v>6280</v>
      </c>
      <c r="J44" s="77">
        <f t="shared" si="0"/>
        <v>1909</v>
      </c>
      <c r="K44" s="78">
        <f t="shared" si="0"/>
        <v>4726</v>
      </c>
      <c r="L44" s="74">
        <f t="shared" si="0"/>
        <v>23650</v>
      </c>
      <c r="M44" s="75">
        <f t="shared" si="0"/>
        <v>0</v>
      </c>
      <c r="N44" s="182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82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39799</v>
      </c>
      <c r="D46" s="81">
        <f t="shared" si="1"/>
        <v>2774</v>
      </c>
      <c r="E46" s="82">
        <f t="shared" si="1"/>
        <v>483</v>
      </c>
      <c r="F46" s="82">
        <f t="shared" si="1"/>
        <v>718</v>
      </c>
      <c r="G46" s="82">
        <f t="shared" si="1"/>
        <v>680</v>
      </c>
      <c r="H46" s="82">
        <f t="shared" si="1"/>
        <v>723</v>
      </c>
      <c r="I46" s="82">
        <f t="shared" si="1"/>
        <v>6280</v>
      </c>
      <c r="J46" s="82">
        <f t="shared" si="1"/>
        <v>1909</v>
      </c>
      <c r="K46" s="83">
        <f t="shared" si="1"/>
        <v>4726</v>
      </c>
      <c r="L46" s="79">
        <f t="shared" si="1"/>
        <v>23650</v>
      </c>
      <c r="M46" s="80">
        <f t="shared" si="1"/>
        <v>0</v>
      </c>
      <c r="N46" s="182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82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11.6</v>
      </c>
      <c r="M49" s="98">
        <v>0</v>
      </c>
      <c r="N49" s="39"/>
    </row>
    <row r="50" spans="1:14" ht="15.75" thickBot="1">
      <c r="A50" s="186"/>
      <c r="B50" s="100"/>
      <c r="C50" s="100"/>
      <c r="D50" s="100"/>
      <c r="E50" s="100"/>
      <c r="F50" s="100"/>
      <c r="G50" s="100"/>
      <c r="H50" s="100"/>
      <c r="I50" s="186"/>
      <c r="J50" s="186"/>
      <c r="K50" s="186"/>
      <c r="L50" s="186"/>
      <c r="M50" s="186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445748.8</v>
      </c>
      <c r="D51" s="103">
        <f t="shared" si="2"/>
        <v>30236.600000000002</v>
      </c>
      <c r="E51" s="104">
        <f t="shared" si="2"/>
        <v>5264.7</v>
      </c>
      <c r="F51" s="104">
        <f t="shared" si="2"/>
        <v>7826.2</v>
      </c>
      <c r="G51" s="104">
        <f t="shared" si="2"/>
        <v>7548</v>
      </c>
      <c r="H51" s="104">
        <f t="shared" si="2"/>
        <v>8025.3</v>
      </c>
      <c r="I51" s="104">
        <f t="shared" si="2"/>
        <v>69708</v>
      </c>
      <c r="J51" s="104">
        <f t="shared" si="2"/>
        <v>21189.899999999998</v>
      </c>
      <c r="K51" s="105">
        <f t="shared" si="2"/>
        <v>52458.6</v>
      </c>
      <c r="L51" s="101">
        <f t="shared" si="2"/>
        <v>274340</v>
      </c>
      <c r="M51" s="106">
        <f t="shared" si="2"/>
        <v>0</v>
      </c>
      <c r="N51" s="107" t="s">
        <v>63</v>
      </c>
    </row>
    <row r="52" spans="1:14" ht="15.75" thickBot="1">
      <c r="A52" s="186"/>
      <c r="B52" s="186"/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86"/>
      <c r="B55" s="186"/>
      <c r="C55" s="186"/>
      <c r="D55" s="186"/>
      <c r="E55" s="100"/>
      <c r="F55" s="100"/>
      <c r="G55" s="100"/>
      <c r="H55" s="186"/>
      <c r="I55" s="186"/>
      <c r="J55" s="186"/>
      <c r="K55" s="186"/>
      <c r="L55" s="186"/>
      <c r="M55" s="186"/>
      <c r="N55" s="110"/>
    </row>
    <row r="56" spans="1:14" ht="15.75" thickBot="1">
      <c r="A56" s="72" t="s">
        <v>68</v>
      </c>
      <c r="B56" s="118"/>
      <c r="C56" s="119"/>
      <c r="D56" s="120">
        <f>(D46*D54)</f>
        <v>241.33799999999999</v>
      </c>
      <c r="E56" s="121">
        <f>(E46*E54)</f>
        <v>42.020999999999994</v>
      </c>
      <c r="F56" s="121">
        <f>(F46*F54)</f>
        <v>62.465999999999994</v>
      </c>
      <c r="G56" s="121">
        <f>(G46*G54)</f>
        <v>59.16</v>
      </c>
      <c r="H56" s="121">
        <f t="shared" ref="H56" si="3">(H46*H54)</f>
        <v>62.900999999999996</v>
      </c>
      <c r="I56" s="121">
        <f>(I46*I54)</f>
        <v>546.36</v>
      </c>
      <c r="J56" s="121">
        <f>(J46*J54)</f>
        <v>166.083</v>
      </c>
      <c r="K56" s="122">
        <f>(K46*K54)</f>
        <v>411.16199999999998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86"/>
      <c r="B57" s="186"/>
      <c r="C57" s="186"/>
      <c r="D57" s="186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81742</v>
      </c>
      <c r="C58" s="260"/>
      <c r="D58" s="126" t="s">
        <v>70</v>
      </c>
      <c r="E58" s="271">
        <v>44978</v>
      </c>
      <c r="F58" s="271"/>
      <c r="G58" s="271"/>
      <c r="H58" s="271"/>
      <c r="I58" s="272" t="s">
        <v>118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463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81766</v>
      </c>
      <c r="J59" s="250"/>
      <c r="K59" s="250"/>
      <c r="L59" s="250"/>
      <c r="M59" s="250"/>
      <c r="N59" s="250"/>
    </row>
    <row r="60" spans="1:14" ht="15.75" thickBot="1">
      <c r="A60" s="186"/>
      <c r="B60" s="127"/>
      <c r="C60" s="127"/>
      <c r="D60" s="126"/>
      <c r="E60" s="249" t="s">
        <v>73</v>
      </c>
      <c r="F60" s="249"/>
      <c r="G60" s="249"/>
      <c r="H60" s="249"/>
      <c r="I60" s="250">
        <v>81766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81279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86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922346.1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81766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1591.4910000000002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86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923937.59100000001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86"/>
      <c r="B67" s="128"/>
      <c r="C67" s="128"/>
      <c r="D67" s="186"/>
      <c r="E67" s="252" t="s">
        <v>84</v>
      </c>
      <c r="F67" s="252"/>
      <c r="G67" s="252"/>
      <c r="H67" s="252"/>
      <c r="I67" s="253">
        <v>80487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11.367482264791644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86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81766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270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44978</v>
      </c>
      <c r="B73" s="258"/>
      <c r="C73" s="258"/>
      <c r="D73" s="186"/>
      <c r="E73" s="252" t="s">
        <v>93</v>
      </c>
      <c r="F73" s="252"/>
      <c r="G73" s="252"/>
      <c r="H73" s="252"/>
      <c r="I73" s="253">
        <v>-75862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86"/>
      <c r="E74" s="186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86"/>
      <c r="E75" s="252" t="s">
        <v>94</v>
      </c>
      <c r="F75" s="252"/>
      <c r="G75" s="252"/>
      <c r="H75" s="252"/>
      <c r="I75" s="253">
        <f>(I67+I68+I69+I70+I71+I73+I76+I72)</f>
        <v>86391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86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86"/>
      <c r="E77" s="186"/>
      <c r="F77" s="134"/>
      <c r="G77" s="183"/>
      <c r="H77" s="183"/>
      <c r="I77" s="184"/>
      <c r="J77" s="184"/>
      <c r="K77" s="184"/>
      <c r="L77" s="184"/>
      <c r="M77" s="184"/>
      <c r="N77" s="137"/>
    </row>
    <row r="78" spans="1:14">
      <c r="A78" s="255" t="s">
        <v>118</v>
      </c>
      <c r="B78" s="255"/>
      <c r="C78" s="255"/>
      <c r="D78" s="186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60650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25071</v>
      </c>
      <c r="J81" s="250"/>
      <c r="K81" s="250"/>
      <c r="L81" s="250"/>
      <c r="M81" s="250"/>
      <c r="N81" s="250"/>
    </row>
    <row r="82" spans="1:14">
      <c r="A82" s="186"/>
      <c r="B82" s="186"/>
      <c r="C82" s="186"/>
      <c r="D82" s="141"/>
      <c r="E82" s="249" t="s">
        <v>100</v>
      </c>
      <c r="F82" s="249"/>
      <c r="G82" s="249"/>
      <c r="H82" s="249"/>
      <c r="I82" s="250">
        <v>270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463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85"/>
      <c r="F85" s="185"/>
      <c r="G85" s="185"/>
      <c r="H85" s="185"/>
      <c r="I85" s="181"/>
      <c r="J85" s="181"/>
      <c r="K85" s="181"/>
      <c r="L85" s="181"/>
      <c r="M85" s="181"/>
      <c r="N85" s="181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86454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85"/>
      <c r="F87" s="185"/>
      <c r="G87" s="185"/>
      <c r="H87" s="185"/>
      <c r="I87" s="181"/>
      <c r="J87" s="181"/>
      <c r="K87" s="181"/>
      <c r="L87" s="181"/>
      <c r="M87" s="181"/>
      <c r="N87" s="181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63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N90"/>
  <sheetViews>
    <sheetView topLeftCell="A76" workbookViewId="0">
      <selection activeCell="I8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66" t="s">
        <v>136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2144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21466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3385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4394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2619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5917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2091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1575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1889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417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298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814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163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140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182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210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100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322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0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72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124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183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473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656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186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296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189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849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142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0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159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749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159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210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844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4733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120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>
        <v>23553</v>
      </c>
      <c r="M42" s="236"/>
      <c r="N42" s="219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92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39925</v>
      </c>
      <c r="D44" s="76">
        <f t="shared" si="0"/>
        <v>2639</v>
      </c>
      <c r="E44" s="77">
        <f t="shared" si="0"/>
        <v>671</v>
      </c>
      <c r="F44" s="77">
        <f t="shared" si="0"/>
        <v>715</v>
      </c>
      <c r="G44" s="77">
        <f t="shared" si="0"/>
        <v>656</v>
      </c>
      <c r="H44" s="77">
        <f t="shared" si="0"/>
        <v>749</v>
      </c>
      <c r="I44" s="77">
        <f t="shared" si="0"/>
        <v>6173</v>
      </c>
      <c r="J44" s="77">
        <f t="shared" si="0"/>
        <v>1889</v>
      </c>
      <c r="K44" s="78">
        <f t="shared" si="0"/>
        <v>4733</v>
      </c>
      <c r="L44" s="74">
        <f t="shared" si="0"/>
        <v>23553</v>
      </c>
      <c r="M44" s="75">
        <f t="shared" si="0"/>
        <v>0</v>
      </c>
      <c r="N44" s="192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92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39925</v>
      </c>
      <c r="D46" s="81">
        <f t="shared" si="1"/>
        <v>2639</v>
      </c>
      <c r="E46" s="82">
        <f t="shared" si="1"/>
        <v>671</v>
      </c>
      <c r="F46" s="82">
        <f t="shared" si="1"/>
        <v>715</v>
      </c>
      <c r="G46" s="82">
        <f t="shared" si="1"/>
        <v>656</v>
      </c>
      <c r="H46" s="82">
        <f t="shared" si="1"/>
        <v>749</v>
      </c>
      <c r="I46" s="82">
        <f t="shared" si="1"/>
        <v>6173</v>
      </c>
      <c r="J46" s="82">
        <f t="shared" si="1"/>
        <v>1889</v>
      </c>
      <c r="K46" s="83">
        <f t="shared" si="1"/>
        <v>4733</v>
      </c>
      <c r="L46" s="79">
        <f t="shared" si="1"/>
        <v>23553</v>
      </c>
      <c r="M46" s="80">
        <f t="shared" si="1"/>
        <v>0</v>
      </c>
      <c r="N46" s="192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92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11.6</v>
      </c>
      <c r="M49" s="98">
        <v>0</v>
      </c>
      <c r="N49" s="39"/>
    </row>
    <row r="50" spans="1:14" ht="15.75" thickBot="1">
      <c r="A50" s="191"/>
      <c r="B50" s="100"/>
      <c r="C50" s="100"/>
      <c r="D50" s="100"/>
      <c r="E50" s="100"/>
      <c r="F50" s="100"/>
      <c r="G50" s="100"/>
      <c r="H50" s="100"/>
      <c r="I50" s="191"/>
      <c r="J50" s="191"/>
      <c r="K50" s="191"/>
      <c r="L50" s="191"/>
      <c r="M50" s="191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447160</v>
      </c>
      <c r="D51" s="103">
        <f t="shared" si="2"/>
        <v>28765.100000000002</v>
      </c>
      <c r="E51" s="104">
        <f t="shared" si="2"/>
        <v>7313.9000000000005</v>
      </c>
      <c r="F51" s="104">
        <f t="shared" si="2"/>
        <v>7793.5</v>
      </c>
      <c r="G51" s="104">
        <f t="shared" si="2"/>
        <v>7281.5999999999995</v>
      </c>
      <c r="H51" s="104">
        <f t="shared" si="2"/>
        <v>8313.9</v>
      </c>
      <c r="I51" s="104">
        <f t="shared" si="2"/>
        <v>68520.3</v>
      </c>
      <c r="J51" s="104">
        <f t="shared" si="2"/>
        <v>20967.899999999998</v>
      </c>
      <c r="K51" s="105">
        <f t="shared" si="2"/>
        <v>52536.299999999996</v>
      </c>
      <c r="L51" s="101">
        <f t="shared" si="2"/>
        <v>273214.8</v>
      </c>
      <c r="M51" s="106">
        <f t="shared" si="2"/>
        <v>0</v>
      </c>
      <c r="N51" s="107" t="s">
        <v>63</v>
      </c>
    </row>
    <row r="52" spans="1:14" ht="15.75" thickBot="1">
      <c r="A52" s="191"/>
      <c r="B52" s="191"/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91"/>
      <c r="B55" s="191"/>
      <c r="C55" s="191"/>
      <c r="D55" s="191"/>
      <c r="E55" s="100"/>
      <c r="F55" s="100"/>
      <c r="G55" s="100"/>
      <c r="H55" s="191"/>
      <c r="I55" s="191"/>
      <c r="J55" s="191"/>
      <c r="K55" s="191"/>
      <c r="L55" s="191"/>
      <c r="M55" s="191"/>
      <c r="N55" s="110"/>
    </row>
    <row r="56" spans="1:14" ht="15.75" thickBot="1">
      <c r="A56" s="72" t="s">
        <v>68</v>
      </c>
      <c r="B56" s="118"/>
      <c r="C56" s="119"/>
      <c r="D56" s="120">
        <f>(D46*D54)</f>
        <v>229.59299999999999</v>
      </c>
      <c r="E56" s="121">
        <f>(E46*E54)</f>
        <v>58.376999999999995</v>
      </c>
      <c r="F56" s="121">
        <f>(F46*F54)</f>
        <v>62.204999999999998</v>
      </c>
      <c r="G56" s="121">
        <f>(G46*G54)</f>
        <v>57.071999999999996</v>
      </c>
      <c r="H56" s="121">
        <f t="shared" ref="H56" si="3">(H46*H54)</f>
        <v>65.162999999999997</v>
      </c>
      <c r="I56" s="121">
        <f>(I46*I54)</f>
        <v>537.05099999999993</v>
      </c>
      <c r="J56" s="121">
        <f>(J46*J54)</f>
        <v>164.34299999999999</v>
      </c>
      <c r="K56" s="122">
        <f>(K46*K54)</f>
        <v>411.77099999999996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91"/>
      <c r="B57" s="191"/>
      <c r="C57" s="191"/>
      <c r="D57" s="191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81703</v>
      </c>
      <c r="C58" s="260"/>
      <c r="D58" s="126" t="s">
        <v>70</v>
      </c>
      <c r="E58" s="271">
        <v>44979</v>
      </c>
      <c r="F58" s="271"/>
      <c r="G58" s="271"/>
      <c r="H58" s="271"/>
      <c r="I58" s="272" t="s">
        <v>106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456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81708</v>
      </c>
      <c r="J59" s="250"/>
      <c r="K59" s="250"/>
      <c r="L59" s="250"/>
      <c r="M59" s="250"/>
      <c r="N59" s="250"/>
    </row>
    <row r="60" spans="1:14" ht="15.75" thickBot="1">
      <c r="A60" s="191"/>
      <c r="B60" s="127"/>
      <c r="C60" s="127"/>
      <c r="D60" s="126"/>
      <c r="E60" s="249" t="s">
        <v>73</v>
      </c>
      <c r="F60" s="249"/>
      <c r="G60" s="249"/>
      <c r="H60" s="249"/>
      <c r="I60" s="250">
        <v>81708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81247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91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921867.3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81708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1585.5749999999998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91"/>
      <c r="B65" s="128"/>
      <c r="C65" s="128"/>
      <c r="D65" s="126"/>
      <c r="E65" s="249" t="s">
        <v>81</v>
      </c>
      <c r="F65" s="249"/>
      <c r="G65" s="249"/>
      <c r="H65" s="249"/>
      <c r="I65" s="250">
        <v>84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923452.875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91"/>
      <c r="B67" s="128"/>
      <c r="C67" s="128"/>
      <c r="D67" s="191"/>
      <c r="E67" s="252" t="s">
        <v>84</v>
      </c>
      <c r="F67" s="252"/>
      <c r="G67" s="252"/>
      <c r="H67" s="252"/>
      <c r="I67" s="253">
        <v>75862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11.365993513606655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91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81708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200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44979</v>
      </c>
      <c r="B73" s="258"/>
      <c r="C73" s="258"/>
      <c r="D73" s="191"/>
      <c r="E73" s="252" t="s">
        <v>93</v>
      </c>
      <c r="F73" s="252"/>
      <c r="G73" s="252"/>
      <c r="H73" s="252"/>
      <c r="I73" s="253">
        <v>-76399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91"/>
      <c r="E74" s="191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91"/>
      <c r="E75" s="252" t="s">
        <v>94</v>
      </c>
      <c r="F75" s="252"/>
      <c r="G75" s="252"/>
      <c r="H75" s="252"/>
      <c r="I75" s="253">
        <f>(I67+I68+I69+I70+I71+I73+I76+I72)</f>
        <v>81255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91"/>
      <c r="E76" s="252" t="s">
        <v>95</v>
      </c>
      <c r="F76" s="252"/>
      <c r="G76" s="252"/>
      <c r="H76" s="252"/>
      <c r="I76" s="253">
        <f>(I65+I66)</f>
        <v>84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91"/>
      <c r="E77" s="191"/>
      <c r="F77" s="134"/>
      <c r="G77" s="189"/>
      <c r="H77" s="189"/>
      <c r="I77" s="190"/>
      <c r="J77" s="190"/>
      <c r="K77" s="190"/>
      <c r="L77" s="190"/>
      <c r="M77" s="190"/>
      <c r="N77" s="137"/>
    </row>
    <row r="78" spans="1:14">
      <c r="A78" s="255" t="s">
        <v>106</v>
      </c>
      <c r="B78" s="255"/>
      <c r="C78" s="255"/>
      <c r="D78" s="191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61250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19921</v>
      </c>
      <c r="J81" s="250"/>
      <c r="K81" s="250"/>
      <c r="L81" s="250"/>
      <c r="M81" s="250"/>
      <c r="N81" s="250"/>
    </row>
    <row r="82" spans="1:14">
      <c r="A82" s="191"/>
      <c r="B82" s="191"/>
      <c r="C82" s="191"/>
      <c r="D82" s="141"/>
      <c r="E82" s="249" t="s">
        <v>100</v>
      </c>
      <c r="F82" s="249"/>
      <c r="G82" s="249"/>
      <c r="H82" s="249"/>
      <c r="I82" s="250">
        <v>200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456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87"/>
      <c r="F85" s="187"/>
      <c r="G85" s="187"/>
      <c r="H85" s="187"/>
      <c r="I85" s="188"/>
      <c r="J85" s="188"/>
      <c r="K85" s="188"/>
      <c r="L85" s="188"/>
      <c r="M85" s="188"/>
      <c r="N85" s="188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81827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87"/>
      <c r="F87" s="187"/>
      <c r="G87" s="187"/>
      <c r="H87" s="187"/>
      <c r="I87" s="188"/>
      <c r="J87" s="188"/>
      <c r="K87" s="188"/>
      <c r="L87" s="188"/>
      <c r="M87" s="188"/>
      <c r="N87" s="188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572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66" t="s">
        <v>137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2221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21486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3337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4200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2532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6121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2085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1569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1947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413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309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792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168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116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192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215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105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334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271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71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137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184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471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673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0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305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183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864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0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216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137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744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163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208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837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4716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120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>
        <v>23534</v>
      </c>
      <c r="M42" s="236"/>
      <c r="N42" s="219"/>
    </row>
    <row r="43" spans="1:14" s="43" customFormat="1" ht="15.75" thickBot="1">
      <c r="A43" s="199"/>
      <c r="B43" s="199"/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M43" s="199"/>
      <c r="N43" s="219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39897</v>
      </c>
      <c r="D44" s="76">
        <f t="shared" si="0"/>
        <v>2988</v>
      </c>
      <c r="E44" s="77">
        <f t="shared" si="0"/>
        <v>488</v>
      </c>
      <c r="F44" s="77">
        <f t="shared" si="0"/>
        <v>722</v>
      </c>
      <c r="G44" s="77">
        <f t="shared" si="0"/>
        <v>673</v>
      </c>
      <c r="H44" s="77">
        <f t="shared" si="0"/>
        <v>744</v>
      </c>
      <c r="I44" s="77">
        <f t="shared" si="0"/>
        <v>6147</v>
      </c>
      <c r="J44" s="77">
        <f t="shared" si="0"/>
        <v>1947</v>
      </c>
      <c r="K44" s="78">
        <f t="shared" si="0"/>
        <v>4716</v>
      </c>
      <c r="L44" s="74">
        <f t="shared" si="0"/>
        <v>23534</v>
      </c>
      <c r="M44" s="75">
        <f t="shared" si="0"/>
        <v>0</v>
      </c>
      <c r="N44" s="192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92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39897</v>
      </c>
      <c r="D46" s="81">
        <f t="shared" si="1"/>
        <v>2988</v>
      </c>
      <c r="E46" s="82">
        <f t="shared" si="1"/>
        <v>488</v>
      </c>
      <c r="F46" s="82">
        <f t="shared" si="1"/>
        <v>722</v>
      </c>
      <c r="G46" s="82">
        <f t="shared" si="1"/>
        <v>673</v>
      </c>
      <c r="H46" s="82">
        <f t="shared" si="1"/>
        <v>744</v>
      </c>
      <c r="I46" s="82">
        <f t="shared" si="1"/>
        <v>6147</v>
      </c>
      <c r="J46" s="82">
        <f t="shared" si="1"/>
        <v>1947</v>
      </c>
      <c r="K46" s="83">
        <f t="shared" si="1"/>
        <v>4716</v>
      </c>
      <c r="L46" s="79">
        <f t="shared" si="1"/>
        <v>23534</v>
      </c>
      <c r="M46" s="80">
        <f t="shared" si="1"/>
        <v>0</v>
      </c>
      <c r="N46" s="192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92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11.6</v>
      </c>
      <c r="M49" s="98">
        <v>0</v>
      </c>
      <c r="N49" s="39"/>
    </row>
    <row r="50" spans="1:14" ht="15.75" thickBot="1">
      <c r="A50" s="191"/>
      <c r="B50" s="100"/>
      <c r="C50" s="100"/>
      <c r="D50" s="100"/>
      <c r="E50" s="100"/>
      <c r="F50" s="100"/>
      <c r="G50" s="100"/>
      <c r="H50" s="100"/>
      <c r="I50" s="191"/>
      <c r="J50" s="191"/>
      <c r="K50" s="191"/>
      <c r="L50" s="191"/>
      <c r="M50" s="191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446846.39999999997</v>
      </c>
      <c r="D51" s="103">
        <f t="shared" si="2"/>
        <v>32569.200000000001</v>
      </c>
      <c r="E51" s="104">
        <f t="shared" si="2"/>
        <v>5319.2</v>
      </c>
      <c r="F51" s="104">
        <f t="shared" si="2"/>
        <v>7869.8</v>
      </c>
      <c r="G51" s="104">
        <f t="shared" si="2"/>
        <v>7470.3</v>
      </c>
      <c r="H51" s="104">
        <f t="shared" si="2"/>
        <v>8258.4</v>
      </c>
      <c r="I51" s="104">
        <f t="shared" si="2"/>
        <v>68231.7</v>
      </c>
      <c r="J51" s="104">
        <f t="shared" si="2"/>
        <v>21611.7</v>
      </c>
      <c r="K51" s="105">
        <f t="shared" si="2"/>
        <v>52347.6</v>
      </c>
      <c r="L51" s="101">
        <f t="shared" si="2"/>
        <v>272994.39999999997</v>
      </c>
      <c r="M51" s="106">
        <f t="shared" si="2"/>
        <v>0</v>
      </c>
      <c r="N51" s="107" t="s">
        <v>63</v>
      </c>
    </row>
    <row r="52" spans="1:14" ht="15.75" thickBot="1">
      <c r="A52" s="191"/>
      <c r="B52" s="191"/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91"/>
      <c r="B55" s="191"/>
      <c r="C55" s="191"/>
      <c r="D55" s="191"/>
      <c r="E55" s="100"/>
      <c r="F55" s="100"/>
      <c r="G55" s="100"/>
      <c r="H55" s="191"/>
      <c r="I55" s="191"/>
      <c r="J55" s="191"/>
      <c r="K55" s="191"/>
      <c r="L55" s="191"/>
      <c r="M55" s="191"/>
      <c r="N55" s="110"/>
    </row>
    <row r="56" spans="1:14" ht="15.75" thickBot="1">
      <c r="A56" s="72" t="s">
        <v>68</v>
      </c>
      <c r="B56" s="118"/>
      <c r="C56" s="119"/>
      <c r="D56" s="120">
        <f>(D46*D54)</f>
        <v>259.95599999999996</v>
      </c>
      <c r="E56" s="121">
        <f>(E46*E54)</f>
        <v>42.455999999999996</v>
      </c>
      <c r="F56" s="121">
        <f>(F46*F54)</f>
        <v>62.813999999999993</v>
      </c>
      <c r="G56" s="121">
        <f>(G46*G54)</f>
        <v>58.550999999999995</v>
      </c>
      <c r="H56" s="121">
        <f t="shared" ref="H56" si="3">(H46*H54)</f>
        <v>64.727999999999994</v>
      </c>
      <c r="I56" s="121">
        <f>(I46*I54)</f>
        <v>534.78899999999999</v>
      </c>
      <c r="J56" s="121">
        <f>(J46*J54)</f>
        <v>169.38899999999998</v>
      </c>
      <c r="K56" s="122">
        <f>(K46*K54)</f>
        <v>410.29199999999997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91"/>
      <c r="B57" s="191"/>
      <c r="C57" s="191"/>
      <c r="D57" s="191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81856</v>
      </c>
      <c r="C58" s="260"/>
      <c r="D58" s="126" t="s">
        <v>70</v>
      </c>
      <c r="E58" s="271">
        <v>44980</v>
      </c>
      <c r="F58" s="271"/>
      <c r="G58" s="271"/>
      <c r="H58" s="271"/>
      <c r="I58" s="272" t="s">
        <v>108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481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81880</v>
      </c>
      <c r="J59" s="250"/>
      <c r="K59" s="250"/>
      <c r="L59" s="250"/>
      <c r="M59" s="250"/>
      <c r="N59" s="250"/>
    </row>
    <row r="60" spans="1:14" ht="15.75" thickBot="1">
      <c r="A60" s="191"/>
      <c r="B60" s="127"/>
      <c r="C60" s="127"/>
      <c r="D60" s="126"/>
      <c r="E60" s="249" t="s">
        <v>73</v>
      </c>
      <c r="F60" s="249"/>
      <c r="G60" s="249"/>
      <c r="H60" s="249"/>
      <c r="I60" s="250">
        <v>81880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81375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91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923518.7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81880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1602.9749999999999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91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925121.67499999993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91"/>
      <c r="B67" s="128"/>
      <c r="C67" s="128"/>
      <c r="D67" s="191"/>
      <c r="E67" s="252" t="s">
        <v>84</v>
      </c>
      <c r="F67" s="252"/>
      <c r="G67" s="252"/>
      <c r="H67" s="252"/>
      <c r="I67" s="253">
        <v>76399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11.368622734254991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91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81880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312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44980</v>
      </c>
      <c r="B73" s="258"/>
      <c r="C73" s="258"/>
      <c r="D73" s="191"/>
      <c r="E73" s="252" t="s">
        <v>93</v>
      </c>
      <c r="F73" s="252"/>
      <c r="G73" s="252"/>
      <c r="H73" s="252"/>
      <c r="I73" s="253">
        <v>-75380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91"/>
      <c r="E74" s="191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91"/>
      <c r="E75" s="252" t="s">
        <v>94</v>
      </c>
      <c r="F75" s="252"/>
      <c r="G75" s="252"/>
      <c r="H75" s="252"/>
      <c r="I75" s="253">
        <f>(I67+I68+I69+I70+I71+I73+I76+I72)</f>
        <v>82899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91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91"/>
      <c r="E77" s="191"/>
      <c r="F77" s="134"/>
      <c r="G77" s="189"/>
      <c r="H77" s="189"/>
      <c r="I77" s="190"/>
      <c r="J77" s="190"/>
      <c r="K77" s="190"/>
      <c r="L77" s="190"/>
      <c r="M77" s="190"/>
      <c r="N77" s="137"/>
    </row>
    <row r="78" spans="1:14">
      <c r="A78" s="255" t="s">
        <v>108</v>
      </c>
      <c r="B78" s="255"/>
      <c r="C78" s="255"/>
      <c r="D78" s="191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65200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62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17426</v>
      </c>
      <c r="J81" s="250"/>
      <c r="K81" s="250"/>
      <c r="L81" s="250"/>
      <c r="M81" s="250"/>
      <c r="N81" s="250"/>
    </row>
    <row r="82" spans="1:14">
      <c r="A82" s="191"/>
      <c r="B82" s="191"/>
      <c r="C82" s="191"/>
      <c r="D82" s="141"/>
      <c r="E82" s="249" t="s">
        <v>100</v>
      </c>
      <c r="F82" s="249"/>
      <c r="G82" s="249"/>
      <c r="H82" s="249"/>
      <c r="I82" s="250">
        <v>250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481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87"/>
      <c r="F85" s="187"/>
      <c r="G85" s="187"/>
      <c r="H85" s="187"/>
      <c r="I85" s="188"/>
      <c r="J85" s="188"/>
      <c r="K85" s="188"/>
      <c r="L85" s="188"/>
      <c r="M85" s="188"/>
      <c r="N85" s="188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83419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87"/>
      <c r="F87" s="187"/>
      <c r="G87" s="187"/>
      <c r="H87" s="187"/>
      <c r="I87" s="188"/>
      <c r="J87" s="188"/>
      <c r="K87" s="188"/>
      <c r="L87" s="188"/>
      <c r="M87" s="188"/>
      <c r="N87" s="188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520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66" t="s">
        <v>138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2144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21379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3444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4423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2561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5980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2113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1579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1898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413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298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779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174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140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191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221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105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337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132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72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135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188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478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677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169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302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181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843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27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142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159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748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159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235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798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4680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120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>
        <v>20350</v>
      </c>
      <c r="M42" s="236"/>
      <c r="N42" s="219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92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39931</v>
      </c>
      <c r="D44" s="76">
        <f t="shared" si="0"/>
        <v>2895</v>
      </c>
      <c r="E44" s="77">
        <f t="shared" si="0"/>
        <v>652</v>
      </c>
      <c r="F44" s="77">
        <f t="shared" si="0"/>
        <v>711</v>
      </c>
      <c r="G44" s="77">
        <f t="shared" si="0"/>
        <v>677</v>
      </c>
      <c r="H44" s="77">
        <f t="shared" si="0"/>
        <v>748</v>
      </c>
      <c r="I44" s="77">
        <f t="shared" si="0"/>
        <v>6112</v>
      </c>
      <c r="J44" s="77">
        <f t="shared" si="0"/>
        <v>1898</v>
      </c>
      <c r="K44" s="78">
        <f t="shared" si="0"/>
        <v>4680</v>
      </c>
      <c r="L44" s="74">
        <f t="shared" si="0"/>
        <v>20350</v>
      </c>
      <c r="M44" s="75">
        <f t="shared" si="0"/>
        <v>0</v>
      </c>
      <c r="N44" s="192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92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39931</v>
      </c>
      <c r="D46" s="81">
        <f t="shared" si="1"/>
        <v>2895</v>
      </c>
      <c r="E46" s="82">
        <f t="shared" si="1"/>
        <v>652</v>
      </c>
      <c r="F46" s="82">
        <f t="shared" si="1"/>
        <v>711</v>
      </c>
      <c r="G46" s="82">
        <f t="shared" si="1"/>
        <v>677</v>
      </c>
      <c r="H46" s="82">
        <f t="shared" si="1"/>
        <v>748</v>
      </c>
      <c r="I46" s="82">
        <f t="shared" si="1"/>
        <v>6112</v>
      </c>
      <c r="J46" s="82">
        <f t="shared" si="1"/>
        <v>1898</v>
      </c>
      <c r="K46" s="83">
        <f t="shared" si="1"/>
        <v>4680</v>
      </c>
      <c r="L46" s="79">
        <f t="shared" si="1"/>
        <v>20350</v>
      </c>
      <c r="M46" s="80">
        <f t="shared" si="1"/>
        <v>0</v>
      </c>
      <c r="N46" s="192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92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11.6</v>
      </c>
      <c r="M49" s="98">
        <v>0</v>
      </c>
      <c r="N49" s="39"/>
    </row>
    <row r="50" spans="1:14" ht="15.75" thickBot="1">
      <c r="A50" s="191"/>
      <c r="B50" s="100"/>
      <c r="C50" s="100"/>
      <c r="D50" s="100"/>
      <c r="E50" s="100"/>
      <c r="F50" s="100"/>
      <c r="G50" s="100"/>
      <c r="H50" s="100"/>
      <c r="I50" s="191"/>
      <c r="J50" s="191"/>
      <c r="K50" s="191"/>
      <c r="L50" s="191"/>
      <c r="M50" s="191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447227.19999999995</v>
      </c>
      <c r="D51" s="103">
        <f t="shared" si="2"/>
        <v>31555.5</v>
      </c>
      <c r="E51" s="104">
        <f t="shared" si="2"/>
        <v>7106.8</v>
      </c>
      <c r="F51" s="104">
        <f t="shared" si="2"/>
        <v>7749.9000000000005</v>
      </c>
      <c r="G51" s="104">
        <f t="shared" si="2"/>
        <v>7514.7</v>
      </c>
      <c r="H51" s="104">
        <f t="shared" si="2"/>
        <v>8302.7999999999993</v>
      </c>
      <c r="I51" s="104">
        <f t="shared" si="2"/>
        <v>67843.199999999997</v>
      </c>
      <c r="J51" s="104">
        <f t="shared" si="2"/>
        <v>21067.8</v>
      </c>
      <c r="K51" s="105">
        <f t="shared" si="2"/>
        <v>51948</v>
      </c>
      <c r="L51" s="101">
        <f t="shared" si="2"/>
        <v>236060</v>
      </c>
      <c r="M51" s="106">
        <f t="shared" si="2"/>
        <v>0</v>
      </c>
      <c r="N51" s="107" t="s">
        <v>63</v>
      </c>
    </row>
    <row r="52" spans="1:14" ht="15.75" thickBot="1">
      <c r="A52" s="191"/>
      <c r="B52" s="191"/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91"/>
      <c r="B55" s="191"/>
      <c r="C55" s="191"/>
      <c r="D55" s="191"/>
      <c r="E55" s="100"/>
      <c r="F55" s="100"/>
      <c r="G55" s="100"/>
      <c r="H55" s="191"/>
      <c r="I55" s="191"/>
      <c r="J55" s="191"/>
      <c r="K55" s="191"/>
      <c r="L55" s="191"/>
      <c r="M55" s="191"/>
      <c r="N55" s="110"/>
    </row>
    <row r="56" spans="1:14" ht="15.75" thickBot="1">
      <c r="A56" s="72" t="s">
        <v>68</v>
      </c>
      <c r="B56" s="118"/>
      <c r="C56" s="119"/>
      <c r="D56" s="120">
        <f>(D46*D54)</f>
        <v>251.86499999999998</v>
      </c>
      <c r="E56" s="121">
        <f>(E46*E54)</f>
        <v>56.723999999999997</v>
      </c>
      <c r="F56" s="121">
        <f>(F46*F54)</f>
        <v>61.856999999999992</v>
      </c>
      <c r="G56" s="121">
        <f>(G46*G54)</f>
        <v>58.898999999999994</v>
      </c>
      <c r="H56" s="121">
        <f t="shared" ref="H56" si="3">(H46*H54)</f>
        <v>65.075999999999993</v>
      </c>
      <c r="I56" s="121">
        <f>(I46*I54)</f>
        <v>531.74399999999991</v>
      </c>
      <c r="J56" s="121">
        <f>(J46*J54)</f>
        <v>165.12599999999998</v>
      </c>
      <c r="K56" s="122">
        <f>(K46*K54)</f>
        <v>407.15999999999997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91"/>
      <c r="B57" s="191"/>
      <c r="C57" s="191"/>
      <c r="D57" s="191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78654</v>
      </c>
      <c r="C58" s="260"/>
      <c r="D58" s="126" t="s">
        <v>70</v>
      </c>
      <c r="E58" s="271">
        <v>44981</v>
      </c>
      <c r="F58" s="271"/>
      <c r="G58" s="271"/>
      <c r="H58" s="271"/>
      <c r="I58" s="272" t="s">
        <v>110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456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78672</v>
      </c>
      <c r="J59" s="250"/>
      <c r="K59" s="250"/>
      <c r="L59" s="250"/>
      <c r="M59" s="250"/>
      <c r="N59" s="250"/>
    </row>
    <row r="60" spans="1:14" ht="15.75" thickBot="1">
      <c r="A60" s="191"/>
      <c r="B60" s="127"/>
      <c r="C60" s="127"/>
      <c r="D60" s="126"/>
      <c r="E60" s="249" t="s">
        <v>73</v>
      </c>
      <c r="F60" s="249"/>
      <c r="G60" s="249"/>
      <c r="H60" s="249"/>
      <c r="I60" s="250">
        <v>78672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78198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91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886375.9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78672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1598.451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91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887974.35100000002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91"/>
      <c r="B67" s="128"/>
      <c r="C67" s="128"/>
      <c r="D67" s="191"/>
      <c r="E67" s="252" t="s">
        <v>84</v>
      </c>
      <c r="F67" s="252"/>
      <c r="G67" s="252"/>
      <c r="H67" s="252"/>
      <c r="I67" s="253">
        <v>75380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11.355461149901533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91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78672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290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44981</v>
      </c>
      <c r="B73" s="258"/>
      <c r="C73" s="258"/>
      <c r="D73" s="191"/>
      <c r="E73" s="252" t="s">
        <v>93</v>
      </c>
      <c r="F73" s="252"/>
      <c r="G73" s="252"/>
      <c r="H73" s="252"/>
      <c r="I73" s="253">
        <v>-74834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91"/>
      <c r="E74" s="191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91"/>
      <c r="E75" s="252" t="s">
        <v>94</v>
      </c>
      <c r="F75" s="252"/>
      <c r="G75" s="252"/>
      <c r="H75" s="252"/>
      <c r="I75" s="253">
        <f>(I67+I68+I69+I70+I71+I73+I76+I72)</f>
        <v>79218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91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91"/>
      <c r="E77" s="191"/>
      <c r="F77" s="134"/>
      <c r="G77" s="189"/>
      <c r="H77" s="189"/>
      <c r="I77" s="190"/>
      <c r="J77" s="190"/>
      <c r="K77" s="190"/>
      <c r="L77" s="190"/>
      <c r="M77" s="190"/>
      <c r="N77" s="137"/>
    </row>
    <row r="78" spans="1:14">
      <c r="A78" s="255" t="s">
        <v>110</v>
      </c>
      <c r="B78" s="255"/>
      <c r="C78" s="255"/>
      <c r="D78" s="191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61450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17390</v>
      </c>
      <c r="J81" s="250"/>
      <c r="K81" s="250"/>
      <c r="L81" s="250"/>
      <c r="M81" s="250"/>
      <c r="N81" s="250"/>
    </row>
    <row r="82" spans="1:14">
      <c r="A82" s="191"/>
      <c r="B82" s="191"/>
      <c r="C82" s="191"/>
      <c r="D82" s="141"/>
      <c r="E82" s="249" t="s">
        <v>100</v>
      </c>
      <c r="F82" s="249"/>
      <c r="G82" s="249"/>
      <c r="H82" s="249"/>
      <c r="I82" s="250">
        <v>290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456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87"/>
      <c r="F85" s="187"/>
      <c r="G85" s="187"/>
      <c r="H85" s="187"/>
      <c r="I85" s="188"/>
      <c r="J85" s="188"/>
      <c r="K85" s="188"/>
      <c r="L85" s="188"/>
      <c r="M85" s="188"/>
      <c r="N85" s="188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79586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87"/>
      <c r="F87" s="187"/>
      <c r="G87" s="187"/>
      <c r="H87" s="187"/>
      <c r="I87" s="188"/>
      <c r="J87" s="188"/>
      <c r="K87" s="188"/>
      <c r="L87" s="188"/>
      <c r="M87" s="188"/>
      <c r="N87" s="188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368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N90"/>
  <sheetViews>
    <sheetView topLeftCell="A62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66" t="s">
        <v>139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2270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21418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3414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4317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2483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6121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2163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1577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1889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414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314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746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170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127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192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204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112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340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133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71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124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192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463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709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0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293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177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839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0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139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152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736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161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217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789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4642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120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>
        <v>19476</v>
      </c>
      <c r="M42" s="236"/>
      <c r="N42" s="219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92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40023</v>
      </c>
      <c r="D44" s="76">
        <f t="shared" si="0"/>
        <v>2797</v>
      </c>
      <c r="E44" s="77">
        <f t="shared" si="0"/>
        <v>470</v>
      </c>
      <c r="F44" s="77">
        <f t="shared" si="0"/>
        <v>728</v>
      </c>
      <c r="G44" s="77">
        <f t="shared" si="0"/>
        <v>709</v>
      </c>
      <c r="H44" s="77">
        <f t="shared" si="0"/>
        <v>736</v>
      </c>
      <c r="I44" s="77">
        <f t="shared" si="0"/>
        <v>6114</v>
      </c>
      <c r="J44" s="77">
        <f t="shared" si="0"/>
        <v>1889</v>
      </c>
      <c r="K44" s="78">
        <f t="shared" si="0"/>
        <v>4642</v>
      </c>
      <c r="L44" s="74">
        <f t="shared" si="0"/>
        <v>19476</v>
      </c>
      <c r="M44" s="75">
        <f t="shared" si="0"/>
        <v>0</v>
      </c>
      <c r="N44" s="192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92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40023</v>
      </c>
      <c r="D46" s="81">
        <f t="shared" si="1"/>
        <v>2797</v>
      </c>
      <c r="E46" s="82">
        <f t="shared" si="1"/>
        <v>470</v>
      </c>
      <c r="F46" s="82">
        <f t="shared" si="1"/>
        <v>728</v>
      </c>
      <c r="G46" s="82">
        <f t="shared" si="1"/>
        <v>709</v>
      </c>
      <c r="H46" s="82">
        <f t="shared" si="1"/>
        <v>736</v>
      </c>
      <c r="I46" s="82">
        <f t="shared" si="1"/>
        <v>6114</v>
      </c>
      <c r="J46" s="82">
        <f t="shared" si="1"/>
        <v>1889</v>
      </c>
      <c r="K46" s="83">
        <f t="shared" si="1"/>
        <v>4642</v>
      </c>
      <c r="L46" s="79">
        <f t="shared" si="1"/>
        <v>19476</v>
      </c>
      <c r="M46" s="80">
        <f t="shared" si="1"/>
        <v>0</v>
      </c>
      <c r="N46" s="192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92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11.6</v>
      </c>
      <c r="M49" s="98">
        <v>0</v>
      </c>
      <c r="N49" s="39"/>
    </row>
    <row r="50" spans="1:14" ht="15.75" thickBot="1">
      <c r="A50" s="191"/>
      <c r="B50" s="100"/>
      <c r="C50" s="100"/>
      <c r="D50" s="100"/>
      <c r="E50" s="100"/>
      <c r="F50" s="100"/>
      <c r="G50" s="100"/>
      <c r="H50" s="100"/>
      <c r="I50" s="191"/>
      <c r="J50" s="191"/>
      <c r="K50" s="191"/>
      <c r="L50" s="191"/>
      <c r="M50" s="191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448257.6</v>
      </c>
      <c r="D51" s="103">
        <f t="shared" si="2"/>
        <v>30487.3</v>
      </c>
      <c r="E51" s="104">
        <f t="shared" si="2"/>
        <v>5123</v>
      </c>
      <c r="F51" s="104">
        <f t="shared" si="2"/>
        <v>7935.2</v>
      </c>
      <c r="G51" s="104">
        <f t="shared" si="2"/>
        <v>7869.9</v>
      </c>
      <c r="H51" s="104">
        <f t="shared" si="2"/>
        <v>8169.5999999999995</v>
      </c>
      <c r="I51" s="104">
        <f t="shared" si="2"/>
        <v>67865.399999999994</v>
      </c>
      <c r="J51" s="104">
        <f t="shared" si="2"/>
        <v>20967.899999999998</v>
      </c>
      <c r="K51" s="105">
        <f t="shared" si="2"/>
        <v>51526.2</v>
      </c>
      <c r="L51" s="101">
        <f t="shared" si="2"/>
        <v>225921.6</v>
      </c>
      <c r="M51" s="106">
        <f t="shared" si="2"/>
        <v>0</v>
      </c>
      <c r="N51" s="107" t="s">
        <v>63</v>
      </c>
    </row>
    <row r="52" spans="1:14" ht="15.75" thickBot="1">
      <c r="A52" s="191"/>
      <c r="B52" s="191"/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91"/>
      <c r="B55" s="191"/>
      <c r="C55" s="191"/>
      <c r="D55" s="191"/>
      <c r="E55" s="100"/>
      <c r="F55" s="100"/>
      <c r="G55" s="100"/>
      <c r="H55" s="191"/>
      <c r="I55" s="191"/>
      <c r="J55" s="191"/>
      <c r="K55" s="191"/>
      <c r="L55" s="191"/>
      <c r="M55" s="191"/>
      <c r="N55" s="110"/>
    </row>
    <row r="56" spans="1:14" ht="15.75" thickBot="1">
      <c r="A56" s="72" t="s">
        <v>68</v>
      </c>
      <c r="B56" s="118"/>
      <c r="C56" s="119"/>
      <c r="D56" s="120">
        <f>(D46*D54)</f>
        <v>243.33899999999997</v>
      </c>
      <c r="E56" s="121">
        <f>(E46*E54)</f>
        <v>40.89</v>
      </c>
      <c r="F56" s="121">
        <f>(F46*F54)</f>
        <v>63.335999999999999</v>
      </c>
      <c r="G56" s="121">
        <f>(G46*G54)</f>
        <v>61.682999999999993</v>
      </c>
      <c r="H56" s="121">
        <f t="shared" ref="H56" si="3">(H46*H54)</f>
        <v>64.031999999999996</v>
      </c>
      <c r="I56" s="121">
        <f>(I46*I54)</f>
        <v>531.91800000000001</v>
      </c>
      <c r="J56" s="121">
        <f>(J46*J54)</f>
        <v>164.34299999999999</v>
      </c>
      <c r="K56" s="122">
        <f>(K46*K54)</f>
        <v>403.85399999999998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91"/>
      <c r="B57" s="191"/>
      <c r="C57" s="191"/>
      <c r="D57" s="191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77584</v>
      </c>
      <c r="C58" s="260"/>
      <c r="D58" s="126" t="s">
        <v>70</v>
      </c>
      <c r="E58" s="271">
        <v>44982</v>
      </c>
      <c r="F58" s="271"/>
      <c r="G58" s="271"/>
      <c r="H58" s="271"/>
      <c r="I58" s="272" t="s">
        <v>112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462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77619</v>
      </c>
      <c r="J59" s="250"/>
      <c r="K59" s="250"/>
      <c r="L59" s="250"/>
      <c r="M59" s="250"/>
      <c r="N59" s="250"/>
    </row>
    <row r="60" spans="1:14" ht="15.75" thickBot="1">
      <c r="A60" s="191"/>
      <c r="B60" s="127"/>
      <c r="C60" s="127"/>
      <c r="D60" s="126"/>
      <c r="E60" s="249" t="s">
        <v>73</v>
      </c>
      <c r="F60" s="249"/>
      <c r="G60" s="249"/>
      <c r="H60" s="249"/>
      <c r="I60" s="250">
        <v>77619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77122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91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874123.7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77619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1573.395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91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875697.09499999997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91"/>
      <c r="B67" s="128"/>
      <c r="C67" s="128"/>
      <c r="D67" s="191"/>
      <c r="E67" s="252" t="s">
        <v>84</v>
      </c>
      <c r="F67" s="252"/>
      <c r="G67" s="252"/>
      <c r="H67" s="252"/>
      <c r="I67" s="253">
        <v>74834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11.354698983428852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91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77619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330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44982</v>
      </c>
      <c r="B73" s="258"/>
      <c r="C73" s="258"/>
      <c r="D73" s="191"/>
      <c r="E73" s="252" t="s">
        <v>93</v>
      </c>
      <c r="F73" s="252"/>
      <c r="G73" s="252"/>
      <c r="H73" s="252"/>
      <c r="I73" s="253">
        <v>-73119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91"/>
      <c r="E74" s="191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91"/>
      <c r="E75" s="252" t="s">
        <v>94</v>
      </c>
      <c r="F75" s="252"/>
      <c r="G75" s="252"/>
      <c r="H75" s="252"/>
      <c r="I75" s="253">
        <f>(I67+I68+I69+I70+I71+I73+I76+I72)</f>
        <v>79334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91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91"/>
      <c r="E77" s="191"/>
      <c r="F77" s="134"/>
      <c r="G77" s="189"/>
      <c r="H77" s="189"/>
      <c r="I77" s="190"/>
      <c r="J77" s="190"/>
      <c r="K77" s="190"/>
      <c r="L77" s="190"/>
      <c r="M77" s="190"/>
      <c r="N77" s="137"/>
    </row>
    <row r="78" spans="1:14">
      <c r="A78" s="255" t="s">
        <v>112</v>
      </c>
      <c r="B78" s="255"/>
      <c r="C78" s="255"/>
      <c r="D78" s="191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61350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17354</v>
      </c>
      <c r="J81" s="250"/>
      <c r="K81" s="250"/>
      <c r="L81" s="250"/>
      <c r="M81" s="250"/>
      <c r="N81" s="250"/>
    </row>
    <row r="82" spans="1:14">
      <c r="A82" s="191"/>
      <c r="B82" s="191"/>
      <c r="C82" s="191"/>
      <c r="D82" s="141"/>
      <c r="E82" s="249" t="s">
        <v>100</v>
      </c>
      <c r="F82" s="249"/>
      <c r="G82" s="249"/>
      <c r="H82" s="249"/>
      <c r="I82" s="250">
        <v>330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462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87"/>
      <c r="F85" s="187"/>
      <c r="G85" s="187"/>
      <c r="H85" s="187"/>
      <c r="I85" s="188"/>
      <c r="J85" s="188"/>
      <c r="K85" s="188"/>
      <c r="L85" s="188"/>
      <c r="M85" s="188"/>
      <c r="N85" s="188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79496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87"/>
      <c r="F87" s="187"/>
      <c r="G87" s="187"/>
      <c r="H87" s="187"/>
      <c r="I87" s="188"/>
      <c r="J87" s="188"/>
      <c r="K87" s="188"/>
      <c r="L87" s="188"/>
      <c r="M87" s="188"/>
      <c r="N87" s="188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162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2" header="0.3" footer="0.17"/>
  <pageSetup paperSize="9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N90"/>
  <sheetViews>
    <sheetView topLeftCell="A64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66" t="s">
        <v>140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2124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21476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3473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4394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2522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6092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2086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1529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1960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409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301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783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179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130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194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215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118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335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132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0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138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200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477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704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169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302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179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856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23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133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160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764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159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204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833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4796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120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>
        <v>22738</v>
      </c>
      <c r="M42" s="236"/>
      <c r="N42" s="219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92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40081</v>
      </c>
      <c r="D44" s="76">
        <f t="shared" si="0"/>
        <v>2797</v>
      </c>
      <c r="E44" s="77">
        <f t="shared" si="0"/>
        <v>650</v>
      </c>
      <c r="F44" s="77">
        <f t="shared" si="0"/>
        <v>710</v>
      </c>
      <c r="G44" s="77">
        <f t="shared" si="0"/>
        <v>704</v>
      </c>
      <c r="H44" s="77">
        <f t="shared" si="0"/>
        <v>764</v>
      </c>
      <c r="I44" s="77">
        <f t="shared" si="0"/>
        <v>6087</v>
      </c>
      <c r="J44" s="77">
        <f t="shared" si="0"/>
        <v>1960</v>
      </c>
      <c r="K44" s="78">
        <f t="shared" si="0"/>
        <v>4796</v>
      </c>
      <c r="L44" s="74">
        <f t="shared" si="0"/>
        <v>22738</v>
      </c>
      <c r="M44" s="75">
        <f t="shared" si="0"/>
        <v>0</v>
      </c>
      <c r="N44" s="192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92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40081</v>
      </c>
      <c r="D46" s="81">
        <f t="shared" si="1"/>
        <v>2797</v>
      </c>
      <c r="E46" s="82">
        <f t="shared" si="1"/>
        <v>650</v>
      </c>
      <c r="F46" s="82">
        <f t="shared" si="1"/>
        <v>710</v>
      </c>
      <c r="G46" s="82">
        <f t="shared" si="1"/>
        <v>704</v>
      </c>
      <c r="H46" s="82">
        <f t="shared" si="1"/>
        <v>764</v>
      </c>
      <c r="I46" s="82">
        <f t="shared" si="1"/>
        <v>6087</v>
      </c>
      <c r="J46" s="82">
        <f t="shared" si="1"/>
        <v>1960</v>
      </c>
      <c r="K46" s="83">
        <f t="shared" si="1"/>
        <v>4796</v>
      </c>
      <c r="L46" s="79">
        <f t="shared" si="1"/>
        <v>22738</v>
      </c>
      <c r="M46" s="80">
        <f t="shared" si="1"/>
        <v>0</v>
      </c>
      <c r="N46" s="192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92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11.6</v>
      </c>
      <c r="M49" s="98">
        <v>0</v>
      </c>
      <c r="N49" s="39"/>
    </row>
    <row r="50" spans="1:14" ht="15.75" thickBot="1">
      <c r="A50" s="191"/>
      <c r="B50" s="100"/>
      <c r="C50" s="100"/>
      <c r="D50" s="100"/>
      <c r="E50" s="100"/>
      <c r="F50" s="100"/>
      <c r="G50" s="100"/>
      <c r="H50" s="100"/>
      <c r="I50" s="191"/>
      <c r="J50" s="191"/>
      <c r="K50" s="191"/>
      <c r="L50" s="191"/>
      <c r="M50" s="191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448907.19999999995</v>
      </c>
      <c r="D51" s="103">
        <f t="shared" si="2"/>
        <v>30487.3</v>
      </c>
      <c r="E51" s="104">
        <f t="shared" si="2"/>
        <v>7085</v>
      </c>
      <c r="F51" s="104">
        <f t="shared" si="2"/>
        <v>7739</v>
      </c>
      <c r="G51" s="104">
        <f t="shared" si="2"/>
        <v>7814.4</v>
      </c>
      <c r="H51" s="104">
        <f t="shared" si="2"/>
        <v>8480.4</v>
      </c>
      <c r="I51" s="104">
        <f t="shared" si="2"/>
        <v>67565.7</v>
      </c>
      <c r="J51" s="104">
        <f t="shared" si="2"/>
        <v>21756</v>
      </c>
      <c r="K51" s="105">
        <f t="shared" si="2"/>
        <v>53235.6</v>
      </c>
      <c r="L51" s="101">
        <f t="shared" si="2"/>
        <v>263760.8</v>
      </c>
      <c r="M51" s="106">
        <f t="shared" si="2"/>
        <v>0</v>
      </c>
      <c r="N51" s="107" t="s">
        <v>63</v>
      </c>
    </row>
    <row r="52" spans="1:14" ht="15.75" thickBot="1">
      <c r="A52" s="191"/>
      <c r="B52" s="191"/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91"/>
      <c r="B55" s="191"/>
      <c r="C55" s="191"/>
      <c r="D55" s="191"/>
      <c r="E55" s="100"/>
      <c r="F55" s="100"/>
      <c r="G55" s="100"/>
      <c r="H55" s="191"/>
      <c r="I55" s="191"/>
      <c r="J55" s="191"/>
      <c r="K55" s="191"/>
      <c r="L55" s="191"/>
      <c r="M55" s="191"/>
      <c r="N55" s="110"/>
    </row>
    <row r="56" spans="1:14" ht="15.75" thickBot="1">
      <c r="A56" s="72" t="s">
        <v>68</v>
      </c>
      <c r="B56" s="118"/>
      <c r="C56" s="119"/>
      <c r="D56" s="120">
        <f>(D46*D54)</f>
        <v>243.33899999999997</v>
      </c>
      <c r="E56" s="121">
        <f>(E46*E54)</f>
        <v>56.55</v>
      </c>
      <c r="F56" s="121">
        <f>(F46*F54)</f>
        <v>61.769999999999996</v>
      </c>
      <c r="G56" s="121">
        <f>(G46*G54)</f>
        <v>61.247999999999998</v>
      </c>
      <c r="H56" s="121">
        <f t="shared" ref="H56" si="3">(H46*H54)</f>
        <v>66.467999999999989</v>
      </c>
      <c r="I56" s="121">
        <f>(I46*I54)</f>
        <v>529.56899999999996</v>
      </c>
      <c r="J56" s="121">
        <f>(J46*J54)</f>
        <v>170.51999999999998</v>
      </c>
      <c r="K56" s="122">
        <f>(K46*K54)</f>
        <v>417.25199999999995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91"/>
      <c r="B57" s="191"/>
      <c r="C57" s="191"/>
      <c r="D57" s="191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81287</v>
      </c>
      <c r="C58" s="260"/>
      <c r="D58" s="126" t="s">
        <v>70</v>
      </c>
      <c r="E58" s="271">
        <v>44983</v>
      </c>
      <c r="F58" s="271"/>
      <c r="G58" s="271"/>
      <c r="H58" s="271"/>
      <c r="I58" s="272" t="s">
        <v>114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500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81317</v>
      </c>
      <c r="J59" s="250"/>
      <c r="K59" s="250"/>
      <c r="L59" s="250"/>
      <c r="M59" s="250"/>
      <c r="N59" s="250"/>
    </row>
    <row r="60" spans="1:14" ht="15.75" thickBot="1">
      <c r="A60" s="191"/>
      <c r="B60" s="127"/>
      <c r="C60" s="127"/>
      <c r="D60" s="126"/>
      <c r="E60" s="249" t="s">
        <v>73</v>
      </c>
      <c r="F60" s="249"/>
      <c r="G60" s="249"/>
      <c r="H60" s="249"/>
      <c r="I60" s="250">
        <v>81317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80787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91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916831.39999999991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81317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1606.7159999999999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91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918438.11599999992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91"/>
      <c r="B67" s="128"/>
      <c r="C67" s="128"/>
      <c r="D67" s="191"/>
      <c r="E67" s="252" t="s">
        <v>84</v>
      </c>
      <c r="F67" s="252"/>
      <c r="G67" s="252"/>
      <c r="H67" s="252"/>
      <c r="I67" s="253">
        <v>73119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11.368637478802281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91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81317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265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44983</v>
      </c>
      <c r="B73" s="258"/>
      <c r="C73" s="258"/>
      <c r="D73" s="191"/>
      <c r="E73" s="252" t="s">
        <v>93</v>
      </c>
      <c r="F73" s="252"/>
      <c r="G73" s="252"/>
      <c r="H73" s="252"/>
      <c r="I73" s="253">
        <v>-62920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91"/>
      <c r="E74" s="191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91"/>
      <c r="E75" s="252" t="s">
        <v>94</v>
      </c>
      <c r="F75" s="252"/>
      <c r="G75" s="252"/>
      <c r="H75" s="252"/>
      <c r="I75" s="253">
        <f>(I67+I68+I69+I70+I71+I73+I76+I72)</f>
        <v>91516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91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91"/>
      <c r="E77" s="191"/>
      <c r="F77" s="134"/>
      <c r="G77" s="189"/>
      <c r="H77" s="189"/>
      <c r="I77" s="190"/>
      <c r="J77" s="190"/>
      <c r="K77" s="190"/>
      <c r="L77" s="190"/>
      <c r="M77" s="190"/>
      <c r="N77" s="137"/>
    </row>
    <row r="78" spans="1:14">
      <c r="A78" s="255" t="s">
        <v>114</v>
      </c>
      <c r="B78" s="255"/>
      <c r="C78" s="255"/>
      <c r="D78" s="191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66350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25325</v>
      </c>
      <c r="J81" s="250"/>
      <c r="K81" s="250"/>
      <c r="L81" s="250"/>
      <c r="M81" s="250"/>
      <c r="N81" s="250"/>
    </row>
    <row r="82" spans="1:14">
      <c r="A82" s="191"/>
      <c r="B82" s="191"/>
      <c r="C82" s="191"/>
      <c r="D82" s="141"/>
      <c r="E82" s="249" t="s">
        <v>100</v>
      </c>
      <c r="F82" s="249"/>
      <c r="G82" s="249"/>
      <c r="H82" s="249"/>
      <c r="I82" s="250">
        <v>265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500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87"/>
      <c r="F85" s="187"/>
      <c r="G85" s="187"/>
      <c r="H85" s="187"/>
      <c r="I85" s="188"/>
      <c r="J85" s="188"/>
      <c r="K85" s="188"/>
      <c r="L85" s="188"/>
      <c r="M85" s="188"/>
      <c r="N85" s="188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92440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87"/>
      <c r="F87" s="187"/>
      <c r="G87" s="187"/>
      <c r="H87" s="187"/>
      <c r="I87" s="188"/>
      <c r="J87" s="188"/>
      <c r="K87" s="188"/>
      <c r="L87" s="188"/>
      <c r="M87" s="188"/>
      <c r="N87" s="188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924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N90"/>
  <sheetViews>
    <sheetView tabSelected="1"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4</v>
      </c>
      <c r="N1" s="266"/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2183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21777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3473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4171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2493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6189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2136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1580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1934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425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298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758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165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125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195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212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119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337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134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156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133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188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493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711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0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297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175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831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0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0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149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737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165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207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838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4733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120</v>
      </c>
      <c r="B42" s="240"/>
      <c r="C42" s="241"/>
      <c r="D42" s="242"/>
      <c r="E42" s="243"/>
      <c r="F42" s="243"/>
      <c r="G42" s="243"/>
      <c r="H42" s="243"/>
      <c r="I42" s="243"/>
      <c r="J42" s="243"/>
      <c r="K42" s="244"/>
      <c r="L42" s="240">
        <v>23417</v>
      </c>
      <c r="M42" s="241"/>
      <c r="N42" s="219"/>
    </row>
    <row r="43" spans="1:14" s="43" customFormat="1" ht="15.75" thickBot="1">
      <c r="A43" s="40" t="s">
        <v>124</v>
      </c>
      <c r="B43" s="178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80">
        <v>23825</v>
      </c>
      <c r="N43" s="198"/>
    </row>
    <row r="44" spans="1:14" ht="15.75" thickBot="1">
      <c r="A44" s="73" t="s">
        <v>54</v>
      </c>
      <c r="B44" s="166">
        <f t="shared" ref="B44:L44" si="0">SUM(B3:B42)</f>
        <v>0</v>
      </c>
      <c r="C44" s="167">
        <f t="shared" si="0"/>
        <v>40286</v>
      </c>
      <c r="D44" s="168">
        <f t="shared" si="0"/>
        <v>2778</v>
      </c>
      <c r="E44" s="169">
        <f t="shared" si="0"/>
        <v>472</v>
      </c>
      <c r="F44" s="169">
        <f t="shared" si="0"/>
        <v>723</v>
      </c>
      <c r="G44" s="169">
        <f t="shared" si="0"/>
        <v>711</v>
      </c>
      <c r="H44" s="169">
        <f t="shared" si="0"/>
        <v>737</v>
      </c>
      <c r="I44" s="169">
        <f t="shared" si="0"/>
        <v>6143</v>
      </c>
      <c r="J44" s="169">
        <f t="shared" si="0"/>
        <v>1934</v>
      </c>
      <c r="K44" s="170">
        <f t="shared" si="0"/>
        <v>4733</v>
      </c>
      <c r="L44" s="166">
        <f t="shared" si="0"/>
        <v>23417</v>
      </c>
      <c r="M44" s="167">
        <f>SUM(M3:M43)</f>
        <v>23825</v>
      </c>
      <c r="N44" s="198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98"/>
    </row>
    <row r="46" spans="1:14" ht="15.75" thickBot="1">
      <c r="A46" s="73" t="s">
        <v>55</v>
      </c>
      <c r="B46" s="79">
        <f t="shared" ref="B46:L46" si="1">SUM(B3:B42)</f>
        <v>0</v>
      </c>
      <c r="C46" s="80">
        <f t="shared" si="1"/>
        <v>40286</v>
      </c>
      <c r="D46" s="81">
        <f t="shared" si="1"/>
        <v>2778</v>
      </c>
      <c r="E46" s="82">
        <f t="shared" si="1"/>
        <v>472</v>
      </c>
      <c r="F46" s="82">
        <f t="shared" si="1"/>
        <v>723</v>
      </c>
      <c r="G46" s="82">
        <f t="shared" si="1"/>
        <v>711</v>
      </c>
      <c r="H46" s="82">
        <f t="shared" si="1"/>
        <v>737</v>
      </c>
      <c r="I46" s="82">
        <f t="shared" si="1"/>
        <v>6143</v>
      </c>
      <c r="J46" s="82">
        <f t="shared" si="1"/>
        <v>1934</v>
      </c>
      <c r="K46" s="83">
        <f t="shared" si="1"/>
        <v>4733</v>
      </c>
      <c r="L46" s="79">
        <f t="shared" si="1"/>
        <v>23417</v>
      </c>
      <c r="M46" s="80">
        <f>SUM(M3:M43)</f>
        <v>23825</v>
      </c>
      <c r="N46" s="198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98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11.6</v>
      </c>
      <c r="M49" s="98">
        <v>11.5</v>
      </c>
      <c r="N49" s="39"/>
    </row>
    <row r="50" spans="1:14" ht="15.75" thickBot="1">
      <c r="A50" s="197"/>
      <c r="B50" s="100"/>
      <c r="C50" s="100"/>
      <c r="D50" s="100"/>
      <c r="E50" s="100"/>
      <c r="F50" s="100"/>
      <c r="G50" s="100"/>
      <c r="H50" s="100"/>
      <c r="I50" s="197"/>
      <c r="J50" s="197"/>
      <c r="K50" s="197"/>
      <c r="L50" s="197"/>
      <c r="M50" s="197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451203.19999999995</v>
      </c>
      <c r="D51" s="103">
        <f t="shared" si="2"/>
        <v>30280.2</v>
      </c>
      <c r="E51" s="104">
        <f t="shared" si="2"/>
        <v>5144.8</v>
      </c>
      <c r="F51" s="104">
        <f t="shared" si="2"/>
        <v>7880.7</v>
      </c>
      <c r="G51" s="104">
        <f t="shared" si="2"/>
        <v>7892.0999999999995</v>
      </c>
      <c r="H51" s="104">
        <f t="shared" si="2"/>
        <v>8180.7</v>
      </c>
      <c r="I51" s="104">
        <f t="shared" si="2"/>
        <v>68187.3</v>
      </c>
      <c r="J51" s="104">
        <f t="shared" si="2"/>
        <v>21467.399999999998</v>
      </c>
      <c r="K51" s="105">
        <f t="shared" si="2"/>
        <v>52536.299999999996</v>
      </c>
      <c r="L51" s="101">
        <f t="shared" si="2"/>
        <v>271637.2</v>
      </c>
      <c r="M51" s="106">
        <f t="shared" si="2"/>
        <v>273987.5</v>
      </c>
      <c r="N51" s="107" t="s">
        <v>63</v>
      </c>
    </row>
    <row r="52" spans="1:14" ht="15.75" thickBot="1">
      <c r="A52" s="197"/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97"/>
      <c r="B55" s="197"/>
      <c r="C55" s="197"/>
      <c r="D55" s="197"/>
      <c r="E55" s="100"/>
      <c r="F55" s="100"/>
      <c r="G55" s="100"/>
      <c r="H55" s="197"/>
      <c r="I55" s="197"/>
      <c r="J55" s="197"/>
      <c r="K55" s="197"/>
      <c r="L55" s="197"/>
      <c r="M55" s="197"/>
      <c r="N55" s="110"/>
    </row>
    <row r="56" spans="1:14" ht="15.75" thickBot="1">
      <c r="A56" s="72" t="s">
        <v>68</v>
      </c>
      <c r="B56" s="118"/>
      <c r="C56" s="119"/>
      <c r="D56" s="120">
        <f>(D46*D54)</f>
        <v>241.68599999999998</v>
      </c>
      <c r="E56" s="121">
        <f>(E46*E54)</f>
        <v>41.064</v>
      </c>
      <c r="F56" s="121">
        <f>(F46*F54)</f>
        <v>62.900999999999996</v>
      </c>
      <c r="G56" s="121">
        <f>(G46*G54)</f>
        <v>61.856999999999992</v>
      </c>
      <c r="H56" s="121">
        <f t="shared" ref="H56" si="3">(H46*H54)</f>
        <v>64.119</v>
      </c>
      <c r="I56" s="121">
        <f>(I46*I54)</f>
        <v>534.44099999999992</v>
      </c>
      <c r="J56" s="121">
        <f>(J46*J54)</f>
        <v>168.25799999999998</v>
      </c>
      <c r="K56" s="122">
        <f>(K46*K54)</f>
        <v>411.77099999999996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97"/>
      <c r="B57" s="197"/>
      <c r="C57" s="197"/>
      <c r="D57" s="197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105759</v>
      </c>
      <c r="C58" s="260"/>
      <c r="D58" s="126" t="s">
        <v>70</v>
      </c>
      <c r="E58" s="271">
        <v>44984</v>
      </c>
      <c r="F58" s="271"/>
      <c r="G58" s="271"/>
      <c r="H58" s="271"/>
      <c r="I58" s="272" t="s">
        <v>116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506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105774</v>
      </c>
      <c r="J59" s="250"/>
      <c r="K59" s="250"/>
      <c r="L59" s="250"/>
      <c r="M59" s="250"/>
      <c r="N59" s="250"/>
    </row>
    <row r="60" spans="1:14" ht="15.75" thickBot="1">
      <c r="A60" s="197"/>
      <c r="B60" s="127"/>
      <c r="C60" s="127"/>
      <c r="D60" s="126"/>
      <c r="E60" s="249" t="s">
        <v>73</v>
      </c>
      <c r="F60" s="249"/>
      <c r="G60" s="249"/>
      <c r="H60" s="249"/>
      <c r="I60" s="250">
        <v>105774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105253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97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1198397.4000000001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105774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1586.0969999999998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97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1199983.4970000002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97"/>
      <c r="B67" s="128"/>
      <c r="C67" s="128"/>
      <c r="D67" s="197"/>
      <c r="E67" s="252" t="s">
        <v>84</v>
      </c>
      <c r="F67" s="252"/>
      <c r="G67" s="252"/>
      <c r="H67" s="252"/>
      <c r="I67" s="253">
        <v>62920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11.400943412539313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97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105774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399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44984</v>
      </c>
      <c r="B73" s="258"/>
      <c r="C73" s="258"/>
      <c r="D73" s="197"/>
      <c r="E73" s="252" t="s">
        <v>93</v>
      </c>
      <c r="F73" s="252"/>
      <c r="G73" s="252"/>
      <c r="H73" s="252"/>
      <c r="I73" s="253">
        <v>-76132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97"/>
      <c r="E74" s="197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97"/>
      <c r="E75" s="252" t="s">
        <v>94</v>
      </c>
      <c r="F75" s="252"/>
      <c r="G75" s="252"/>
      <c r="H75" s="252"/>
      <c r="I75" s="253">
        <f>(I67+I68+I69+I70+I71+I73+I76+I72)</f>
        <v>92562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97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97"/>
      <c r="E77" s="197"/>
      <c r="F77" s="134"/>
      <c r="G77" s="195"/>
      <c r="H77" s="195"/>
      <c r="I77" s="196"/>
      <c r="J77" s="196"/>
      <c r="K77" s="196"/>
      <c r="L77" s="196"/>
      <c r="M77" s="196"/>
      <c r="N77" s="137"/>
    </row>
    <row r="78" spans="1:14">
      <c r="A78" s="255" t="s">
        <v>116</v>
      </c>
      <c r="B78" s="255"/>
      <c r="C78" s="255"/>
      <c r="D78" s="197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67500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134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25885</v>
      </c>
      <c r="J81" s="250"/>
      <c r="K81" s="250"/>
      <c r="L81" s="250"/>
      <c r="M81" s="250"/>
      <c r="N81" s="250"/>
    </row>
    <row r="82" spans="1:14">
      <c r="A82" s="197"/>
      <c r="B82" s="197"/>
      <c r="C82" s="197"/>
      <c r="D82" s="141"/>
      <c r="E82" s="249" t="s">
        <v>100</v>
      </c>
      <c r="F82" s="249"/>
      <c r="G82" s="249"/>
      <c r="H82" s="249"/>
      <c r="I82" s="250">
        <v>265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506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93"/>
      <c r="F85" s="193"/>
      <c r="G85" s="193"/>
      <c r="H85" s="193"/>
      <c r="I85" s="194"/>
      <c r="J85" s="194"/>
      <c r="K85" s="194"/>
      <c r="L85" s="194"/>
      <c r="M85" s="194"/>
      <c r="N85" s="194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94290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93"/>
      <c r="F87" s="193"/>
      <c r="G87" s="193"/>
      <c r="H87" s="193"/>
      <c r="I87" s="194"/>
      <c r="J87" s="194"/>
      <c r="K87" s="194"/>
      <c r="L87" s="194"/>
      <c r="M87" s="194"/>
      <c r="N87" s="194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1728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N90"/>
  <sheetViews>
    <sheetView topLeftCell="A49" workbookViewId="0">
      <selection activeCell="T58" sqref="T58:T59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66" t="s">
        <v>141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2124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21495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3453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4569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2483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6072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2102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1606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1981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423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313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769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178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135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196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196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115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346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133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76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131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188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475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741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158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305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172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843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28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214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153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692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170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197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808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4612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120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>
        <v>18699</v>
      </c>
      <c r="M42" s="236"/>
      <c r="N42" s="219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98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40196</v>
      </c>
      <c r="D44" s="76">
        <f t="shared" si="0"/>
        <v>2931</v>
      </c>
      <c r="E44" s="77">
        <f t="shared" si="0"/>
        <v>635</v>
      </c>
      <c r="F44" s="77">
        <f t="shared" si="0"/>
        <v>736</v>
      </c>
      <c r="G44" s="77">
        <f t="shared" si="0"/>
        <v>741</v>
      </c>
      <c r="H44" s="77">
        <f t="shared" si="0"/>
        <v>692</v>
      </c>
      <c r="I44" s="77">
        <f t="shared" si="0"/>
        <v>6128</v>
      </c>
      <c r="J44" s="77">
        <f t="shared" si="0"/>
        <v>1981</v>
      </c>
      <c r="K44" s="78">
        <f t="shared" si="0"/>
        <v>4612</v>
      </c>
      <c r="L44" s="74">
        <f t="shared" si="0"/>
        <v>18699</v>
      </c>
      <c r="M44" s="75">
        <f t="shared" si="0"/>
        <v>0</v>
      </c>
      <c r="N44" s="198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98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40196</v>
      </c>
      <c r="D46" s="81">
        <f t="shared" si="1"/>
        <v>2931</v>
      </c>
      <c r="E46" s="82">
        <f t="shared" si="1"/>
        <v>635</v>
      </c>
      <c r="F46" s="82">
        <f t="shared" si="1"/>
        <v>736</v>
      </c>
      <c r="G46" s="82">
        <f t="shared" si="1"/>
        <v>741</v>
      </c>
      <c r="H46" s="82">
        <f t="shared" si="1"/>
        <v>692</v>
      </c>
      <c r="I46" s="82">
        <f t="shared" si="1"/>
        <v>6128</v>
      </c>
      <c r="J46" s="82">
        <f t="shared" si="1"/>
        <v>1981</v>
      </c>
      <c r="K46" s="83">
        <f t="shared" si="1"/>
        <v>4612</v>
      </c>
      <c r="L46" s="79">
        <f t="shared" si="1"/>
        <v>18699</v>
      </c>
      <c r="M46" s="80">
        <f t="shared" si="1"/>
        <v>0</v>
      </c>
      <c r="N46" s="198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98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11.6</v>
      </c>
      <c r="M49" s="98">
        <v>0</v>
      </c>
      <c r="N49" s="39"/>
    </row>
    <row r="50" spans="1:14" ht="15.75" thickBot="1">
      <c r="A50" s="197"/>
      <c r="B50" s="100"/>
      <c r="C50" s="100"/>
      <c r="D50" s="100"/>
      <c r="E50" s="100"/>
      <c r="F50" s="100"/>
      <c r="G50" s="100"/>
      <c r="H50" s="100"/>
      <c r="I50" s="197"/>
      <c r="J50" s="197"/>
      <c r="K50" s="197"/>
      <c r="L50" s="197"/>
      <c r="M50" s="197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450195.19999999995</v>
      </c>
      <c r="D51" s="103">
        <f t="shared" si="2"/>
        <v>31947.9</v>
      </c>
      <c r="E51" s="104">
        <f t="shared" si="2"/>
        <v>6921.5</v>
      </c>
      <c r="F51" s="104">
        <f t="shared" si="2"/>
        <v>8022.4000000000005</v>
      </c>
      <c r="G51" s="104">
        <f t="shared" si="2"/>
        <v>8225.1</v>
      </c>
      <c r="H51" s="104">
        <f t="shared" si="2"/>
        <v>7681.2</v>
      </c>
      <c r="I51" s="104">
        <f t="shared" si="2"/>
        <v>68020.800000000003</v>
      </c>
      <c r="J51" s="104">
        <f t="shared" si="2"/>
        <v>21989.1</v>
      </c>
      <c r="K51" s="105">
        <f t="shared" si="2"/>
        <v>51193.2</v>
      </c>
      <c r="L51" s="101">
        <f t="shared" si="2"/>
        <v>216908.4</v>
      </c>
      <c r="M51" s="106">
        <f t="shared" si="2"/>
        <v>0</v>
      </c>
      <c r="N51" s="107" t="s">
        <v>63</v>
      </c>
    </row>
    <row r="52" spans="1:14" ht="15.75" thickBot="1">
      <c r="A52" s="197"/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97"/>
      <c r="B55" s="197"/>
      <c r="C55" s="197"/>
      <c r="D55" s="197"/>
      <c r="E55" s="100"/>
      <c r="F55" s="100"/>
      <c r="G55" s="100"/>
      <c r="H55" s="197"/>
      <c r="I55" s="197"/>
      <c r="J55" s="197"/>
      <c r="K55" s="197"/>
      <c r="L55" s="197"/>
      <c r="M55" s="197"/>
      <c r="N55" s="110"/>
    </row>
    <row r="56" spans="1:14" ht="15.75" thickBot="1">
      <c r="A56" s="72" t="s">
        <v>68</v>
      </c>
      <c r="B56" s="118"/>
      <c r="C56" s="119"/>
      <c r="D56" s="120">
        <f>(D46*D54)</f>
        <v>254.99699999999999</v>
      </c>
      <c r="E56" s="121">
        <f>(E46*E54)</f>
        <v>55.244999999999997</v>
      </c>
      <c r="F56" s="121">
        <f>(F46*F54)</f>
        <v>64.031999999999996</v>
      </c>
      <c r="G56" s="121">
        <f>(G46*G54)</f>
        <v>64.466999999999999</v>
      </c>
      <c r="H56" s="121">
        <f t="shared" ref="H56" si="3">(H46*H54)</f>
        <v>60.203999999999994</v>
      </c>
      <c r="I56" s="121">
        <f>(I46*I54)</f>
        <v>533.13599999999997</v>
      </c>
      <c r="J56" s="121">
        <f>(J46*J54)</f>
        <v>172.34699999999998</v>
      </c>
      <c r="K56" s="122">
        <f>(K46*K54)</f>
        <v>401.24399999999997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97"/>
      <c r="B57" s="197"/>
      <c r="C57" s="197"/>
      <c r="D57" s="197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77351</v>
      </c>
      <c r="C58" s="260"/>
      <c r="D58" s="126" t="s">
        <v>70</v>
      </c>
      <c r="E58" s="271">
        <v>44985</v>
      </c>
      <c r="F58" s="271"/>
      <c r="G58" s="271"/>
      <c r="H58" s="271"/>
      <c r="I58" s="272" t="s">
        <v>118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520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77393</v>
      </c>
      <c r="J59" s="250"/>
      <c r="K59" s="250"/>
      <c r="L59" s="250"/>
      <c r="M59" s="250"/>
      <c r="N59" s="250"/>
    </row>
    <row r="60" spans="1:14" ht="15.75" thickBot="1">
      <c r="A60" s="197"/>
      <c r="B60" s="127"/>
      <c r="C60" s="127"/>
      <c r="D60" s="126"/>
      <c r="E60" s="249" t="s">
        <v>73</v>
      </c>
      <c r="F60" s="249"/>
      <c r="G60" s="249"/>
      <c r="H60" s="249"/>
      <c r="I60" s="250">
        <v>77393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76831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97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871104.79999999993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77393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1605.6719999999998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97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872710.47199999995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97"/>
      <c r="B67" s="128"/>
      <c r="C67" s="128"/>
      <c r="D67" s="197"/>
      <c r="E67" s="252" t="s">
        <v>84</v>
      </c>
      <c r="F67" s="252"/>
      <c r="G67" s="252"/>
      <c r="H67" s="252"/>
      <c r="I67" s="253">
        <v>76132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11.358832658692455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97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77393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335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44985</v>
      </c>
      <c r="B73" s="258"/>
      <c r="C73" s="258"/>
      <c r="D73" s="197"/>
      <c r="E73" s="252" t="s">
        <v>93</v>
      </c>
      <c r="F73" s="252"/>
      <c r="G73" s="252"/>
      <c r="H73" s="252"/>
      <c r="I73" s="253">
        <v>-59500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97"/>
      <c r="E74" s="197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97"/>
      <c r="E75" s="252" t="s">
        <v>94</v>
      </c>
      <c r="F75" s="252"/>
      <c r="G75" s="252"/>
      <c r="H75" s="252"/>
      <c r="I75" s="253">
        <f>(I67+I68+I69+I70+I71+I73+I76+I72)</f>
        <v>94025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97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97"/>
      <c r="E77" s="197"/>
      <c r="F77" s="134"/>
      <c r="G77" s="195"/>
      <c r="H77" s="195"/>
      <c r="I77" s="196"/>
      <c r="J77" s="196"/>
      <c r="K77" s="196"/>
      <c r="L77" s="196"/>
      <c r="M77" s="196"/>
      <c r="N77" s="137"/>
    </row>
    <row r="78" spans="1:14">
      <c r="A78" s="255" t="s">
        <v>118</v>
      </c>
      <c r="B78" s="255"/>
      <c r="C78" s="255"/>
      <c r="D78" s="197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67900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70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26125</v>
      </c>
      <c r="J81" s="250"/>
      <c r="K81" s="250"/>
      <c r="L81" s="250"/>
      <c r="M81" s="250"/>
      <c r="N81" s="250"/>
    </row>
    <row r="82" spans="1:14">
      <c r="A82" s="197"/>
      <c r="B82" s="197"/>
      <c r="C82" s="197"/>
      <c r="D82" s="141"/>
      <c r="E82" s="249" t="s">
        <v>100</v>
      </c>
      <c r="F82" s="249"/>
      <c r="G82" s="249"/>
      <c r="H82" s="249"/>
      <c r="I82" s="250">
        <v>265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520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93"/>
      <c r="F85" s="193"/>
      <c r="G85" s="193"/>
      <c r="H85" s="193"/>
      <c r="I85" s="194"/>
      <c r="J85" s="194"/>
      <c r="K85" s="194"/>
      <c r="L85" s="194"/>
      <c r="M85" s="194"/>
      <c r="N85" s="194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94880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93"/>
      <c r="F87" s="193"/>
      <c r="G87" s="193"/>
      <c r="H87" s="193"/>
      <c r="I87" s="194"/>
      <c r="J87" s="194"/>
      <c r="K87" s="194"/>
      <c r="L87" s="194"/>
      <c r="M87" s="194"/>
      <c r="N87" s="194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855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8" header="0.3" footer="0.17"/>
  <pageSetup paperSize="9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N90"/>
  <sheetViews>
    <sheetView topLeftCell="A36" workbookViewId="0">
      <selection activeCell="D53" sqref="D53:M54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5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277"/>
    </row>
    <row r="2" spans="1:14" ht="15.75" thickBot="1">
      <c r="A2" s="276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277"/>
    </row>
    <row r="3" spans="1:14">
      <c r="A3" s="12" t="s">
        <v>15</v>
      </c>
      <c r="B3" s="13"/>
      <c r="C3" s="14"/>
      <c r="D3" s="15"/>
      <c r="E3" s="16"/>
      <c r="F3" s="16"/>
      <c r="G3" s="17"/>
      <c r="H3" s="17"/>
      <c r="I3" s="17"/>
      <c r="J3" s="17"/>
      <c r="K3" s="18"/>
      <c r="L3" s="19"/>
      <c r="M3" s="20"/>
      <c r="N3" s="277"/>
    </row>
    <row r="4" spans="1:14">
      <c r="A4" s="21" t="s">
        <v>16</v>
      </c>
      <c r="B4" s="22"/>
      <c r="C4" s="23"/>
      <c r="D4" s="24"/>
      <c r="E4" s="25"/>
      <c r="F4" s="25"/>
      <c r="G4" s="26"/>
      <c r="H4" s="26"/>
      <c r="I4" s="26"/>
      <c r="J4" s="26"/>
      <c r="K4" s="27"/>
      <c r="L4" s="28"/>
      <c r="M4" s="29"/>
      <c r="N4" s="277"/>
    </row>
    <row r="5" spans="1:14">
      <c r="A5" s="21" t="s">
        <v>17</v>
      </c>
      <c r="B5" s="22"/>
      <c r="C5" s="23"/>
      <c r="D5" s="24"/>
      <c r="E5" s="25"/>
      <c r="F5" s="25"/>
      <c r="G5" s="26"/>
      <c r="H5" s="26"/>
      <c r="I5" s="26"/>
      <c r="J5" s="26"/>
      <c r="K5" s="27"/>
      <c r="L5" s="28"/>
      <c r="M5" s="29"/>
      <c r="N5" s="277"/>
    </row>
    <row r="6" spans="1:14">
      <c r="A6" s="21" t="s">
        <v>18</v>
      </c>
      <c r="B6" s="22"/>
      <c r="C6" s="23"/>
      <c r="D6" s="24"/>
      <c r="E6" s="25"/>
      <c r="F6" s="25"/>
      <c r="G6" s="26"/>
      <c r="H6" s="26"/>
      <c r="I6" s="26"/>
      <c r="J6" s="26"/>
      <c r="K6" s="27"/>
      <c r="L6" s="28"/>
      <c r="M6" s="29"/>
      <c r="N6" s="277"/>
    </row>
    <row r="7" spans="1:14">
      <c r="A7" s="21" t="s">
        <v>19</v>
      </c>
      <c r="B7" s="22"/>
      <c r="C7" s="23"/>
      <c r="D7" s="24"/>
      <c r="E7" s="25"/>
      <c r="F7" s="25"/>
      <c r="G7" s="26"/>
      <c r="H7" s="26"/>
      <c r="I7" s="26"/>
      <c r="J7" s="26"/>
      <c r="K7" s="27"/>
      <c r="L7" s="28"/>
      <c r="M7" s="29"/>
      <c r="N7" s="277"/>
    </row>
    <row r="8" spans="1:14" ht="15.75" thickBot="1">
      <c r="A8" s="30" t="s">
        <v>20</v>
      </c>
      <c r="B8" s="31"/>
      <c r="C8" s="32"/>
      <c r="D8" s="33"/>
      <c r="E8" s="34"/>
      <c r="F8" s="34"/>
      <c r="G8" s="35"/>
      <c r="H8" s="35"/>
      <c r="I8" s="35"/>
      <c r="J8" s="35"/>
      <c r="K8" s="36"/>
      <c r="L8" s="37"/>
      <c r="M8" s="38"/>
      <c r="N8" s="39"/>
    </row>
    <row r="9" spans="1:14" s="43" customFormat="1" ht="15.75" thickBot="1">
      <c r="A9" s="40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198"/>
    </row>
    <row r="10" spans="1:14">
      <c r="A10" s="12" t="s">
        <v>21</v>
      </c>
      <c r="B10" s="13"/>
      <c r="C10" s="44"/>
      <c r="D10" s="16"/>
      <c r="E10" s="16"/>
      <c r="F10" s="16"/>
      <c r="G10" s="17"/>
      <c r="H10" s="17"/>
      <c r="I10" s="45"/>
      <c r="J10" s="17"/>
      <c r="K10" s="46"/>
      <c r="L10" s="47"/>
      <c r="M10" s="20"/>
      <c r="N10" s="278" t="s">
        <v>22</v>
      </c>
    </row>
    <row r="11" spans="1:14">
      <c r="A11" s="21" t="s">
        <v>23</v>
      </c>
      <c r="B11" s="22"/>
      <c r="C11" s="49"/>
      <c r="D11" s="25"/>
      <c r="E11" s="25"/>
      <c r="F11" s="25"/>
      <c r="G11" s="26"/>
      <c r="H11" s="26"/>
      <c r="I11" s="50"/>
      <c r="J11" s="26"/>
      <c r="K11" s="51"/>
      <c r="L11" s="52"/>
      <c r="M11" s="29"/>
      <c r="N11" s="278"/>
    </row>
    <row r="12" spans="1:14">
      <c r="A12" s="21" t="s">
        <v>24</v>
      </c>
      <c r="B12" s="22"/>
      <c r="C12" s="49"/>
      <c r="D12" s="25"/>
      <c r="E12" s="25"/>
      <c r="F12" s="25"/>
      <c r="G12" s="26"/>
      <c r="H12" s="26"/>
      <c r="I12" s="26"/>
      <c r="J12" s="50"/>
      <c r="K12" s="51"/>
      <c r="L12" s="52"/>
      <c r="M12" s="29"/>
      <c r="N12" s="278"/>
    </row>
    <row r="13" spans="1:14">
      <c r="A13" s="21" t="s">
        <v>25</v>
      </c>
      <c r="B13" s="22"/>
      <c r="C13" s="49"/>
      <c r="D13" s="25"/>
      <c r="E13" s="25"/>
      <c r="F13" s="53"/>
      <c r="G13" s="26"/>
      <c r="H13" s="26"/>
      <c r="I13" s="26"/>
      <c r="J13" s="26"/>
      <c r="K13" s="51"/>
      <c r="L13" s="52"/>
      <c r="M13" s="29"/>
      <c r="N13" s="278"/>
    </row>
    <row r="14" spans="1:14">
      <c r="A14" s="21" t="s">
        <v>26</v>
      </c>
      <c r="B14" s="22"/>
      <c r="C14" s="49"/>
      <c r="D14" s="25"/>
      <c r="E14" s="25"/>
      <c r="F14" s="53"/>
      <c r="G14" s="26"/>
      <c r="H14" s="26"/>
      <c r="I14" s="26"/>
      <c r="J14" s="26"/>
      <c r="K14" s="51"/>
      <c r="L14" s="52"/>
      <c r="M14" s="29"/>
      <c r="N14" s="278"/>
    </row>
    <row r="15" spans="1:14">
      <c r="A15" s="21" t="s">
        <v>27</v>
      </c>
      <c r="B15" s="22"/>
      <c r="C15" s="49"/>
      <c r="D15" s="25"/>
      <c r="E15" s="25"/>
      <c r="F15" s="54"/>
      <c r="G15" s="26"/>
      <c r="H15" s="26"/>
      <c r="I15" s="50"/>
      <c r="J15" s="26"/>
      <c r="K15" s="51"/>
      <c r="L15" s="52"/>
      <c r="M15" s="29"/>
      <c r="N15" s="278"/>
    </row>
    <row r="16" spans="1:14">
      <c r="A16" s="21" t="s">
        <v>28</v>
      </c>
      <c r="B16" s="22"/>
      <c r="C16" s="49"/>
      <c r="D16" s="53"/>
      <c r="E16" s="25"/>
      <c r="F16" s="25"/>
      <c r="G16" s="26"/>
      <c r="H16" s="26"/>
      <c r="I16" s="26"/>
      <c r="J16" s="26"/>
      <c r="K16" s="51"/>
      <c r="L16" s="52"/>
      <c r="M16" s="29"/>
      <c r="N16" s="278"/>
    </row>
    <row r="17" spans="1:14">
      <c r="A17" s="21" t="s">
        <v>29</v>
      </c>
      <c r="B17" s="22"/>
      <c r="C17" s="49"/>
      <c r="D17" s="53"/>
      <c r="E17" s="25"/>
      <c r="F17" s="25"/>
      <c r="G17" s="26"/>
      <c r="H17" s="26"/>
      <c r="I17" s="26"/>
      <c r="J17" s="26"/>
      <c r="K17" s="51"/>
      <c r="L17" s="52"/>
      <c r="M17" s="29"/>
      <c r="N17" s="278"/>
    </row>
    <row r="18" spans="1:14">
      <c r="A18" s="21" t="s">
        <v>30</v>
      </c>
      <c r="B18" s="22"/>
      <c r="C18" s="49"/>
      <c r="D18" s="53"/>
      <c r="E18" s="25"/>
      <c r="F18" s="25"/>
      <c r="G18" s="26"/>
      <c r="H18" s="26"/>
      <c r="I18" s="26"/>
      <c r="J18" s="26"/>
      <c r="K18" s="51"/>
      <c r="L18" s="52"/>
      <c r="M18" s="29"/>
      <c r="N18" s="278"/>
    </row>
    <row r="19" spans="1:14">
      <c r="A19" s="21" t="s">
        <v>31</v>
      </c>
      <c r="B19" s="22"/>
      <c r="C19" s="49"/>
      <c r="D19" s="53"/>
      <c r="E19" s="25"/>
      <c r="F19" s="25"/>
      <c r="G19" s="26"/>
      <c r="H19" s="26"/>
      <c r="I19" s="26"/>
      <c r="J19" s="26"/>
      <c r="K19" s="51"/>
      <c r="L19" s="52"/>
      <c r="M19" s="29"/>
      <c r="N19" s="278"/>
    </row>
    <row r="20" spans="1:14">
      <c r="A20" s="21" t="s">
        <v>32</v>
      </c>
      <c r="B20" s="22"/>
      <c r="C20" s="49"/>
      <c r="D20" s="53"/>
      <c r="E20" s="25"/>
      <c r="F20" s="25"/>
      <c r="G20" s="26"/>
      <c r="H20" s="26"/>
      <c r="I20" s="26"/>
      <c r="J20" s="26"/>
      <c r="K20" s="51"/>
      <c r="L20" s="52"/>
      <c r="M20" s="29"/>
      <c r="N20" s="278"/>
    </row>
    <row r="21" spans="1:14">
      <c r="A21" s="21" t="s">
        <v>33</v>
      </c>
      <c r="B21" s="22"/>
      <c r="C21" s="49"/>
      <c r="D21" s="53"/>
      <c r="E21" s="25"/>
      <c r="F21" s="25"/>
      <c r="G21" s="26"/>
      <c r="H21" s="26"/>
      <c r="I21" s="26"/>
      <c r="J21" s="26"/>
      <c r="K21" s="51"/>
      <c r="L21" s="52"/>
      <c r="M21" s="29"/>
      <c r="N21" s="278"/>
    </row>
    <row r="22" spans="1:14">
      <c r="A22" s="21" t="s">
        <v>34</v>
      </c>
      <c r="B22" s="22"/>
      <c r="C22" s="49"/>
      <c r="D22" s="53"/>
      <c r="E22" s="25"/>
      <c r="F22" s="25"/>
      <c r="G22" s="26"/>
      <c r="H22" s="26"/>
      <c r="I22" s="26"/>
      <c r="J22" s="26"/>
      <c r="K22" s="51"/>
      <c r="L22" s="52"/>
      <c r="M22" s="29"/>
      <c r="N22" s="278"/>
    </row>
    <row r="23" spans="1:14">
      <c r="A23" s="21" t="s">
        <v>35</v>
      </c>
      <c r="B23" s="22"/>
      <c r="C23" s="49"/>
      <c r="D23" s="53"/>
      <c r="E23" s="25"/>
      <c r="F23" s="25"/>
      <c r="G23" s="26"/>
      <c r="H23" s="26"/>
      <c r="I23" s="26"/>
      <c r="J23" s="26"/>
      <c r="K23" s="51"/>
      <c r="L23" s="52"/>
      <c r="M23" s="29"/>
      <c r="N23" s="278"/>
    </row>
    <row r="24" spans="1:14">
      <c r="A24" s="21" t="s">
        <v>36</v>
      </c>
      <c r="B24" s="22"/>
      <c r="C24" s="49"/>
      <c r="D24" s="53"/>
      <c r="E24" s="25"/>
      <c r="F24" s="25"/>
      <c r="G24" s="26"/>
      <c r="H24" s="26"/>
      <c r="I24" s="26"/>
      <c r="J24" s="26"/>
      <c r="K24" s="51"/>
      <c r="L24" s="52"/>
      <c r="M24" s="29"/>
      <c r="N24" s="278"/>
    </row>
    <row r="25" spans="1:14">
      <c r="A25" s="55" t="s">
        <v>37</v>
      </c>
      <c r="B25" s="56"/>
      <c r="C25" s="57"/>
      <c r="D25" s="58"/>
      <c r="E25" s="59"/>
      <c r="F25" s="59"/>
      <c r="G25" s="60"/>
      <c r="H25" s="60"/>
      <c r="I25" s="60"/>
      <c r="J25" s="60"/>
      <c r="K25" s="61"/>
      <c r="L25" s="62"/>
      <c r="M25" s="63"/>
      <c r="N25" s="278"/>
    </row>
    <row r="26" spans="1:14" ht="15.75" thickBot="1">
      <c r="A26" s="64" t="s">
        <v>38</v>
      </c>
      <c r="B26" s="31"/>
      <c r="C26" s="65"/>
      <c r="D26" s="66"/>
      <c r="E26" s="34"/>
      <c r="F26" s="34"/>
      <c r="G26" s="35"/>
      <c r="H26" s="35"/>
      <c r="I26" s="35"/>
      <c r="J26" s="35"/>
      <c r="K26" s="67"/>
      <c r="L26" s="68"/>
      <c r="M26" s="38"/>
      <c r="N26" s="198"/>
    </row>
    <row r="27" spans="1:14" ht="15.75" thickBot="1">
      <c r="A27" s="69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198"/>
    </row>
    <row r="28" spans="1:14">
      <c r="A28" s="12" t="s">
        <v>39</v>
      </c>
      <c r="B28" s="13"/>
      <c r="C28" s="44"/>
      <c r="D28" s="16"/>
      <c r="E28" s="16"/>
      <c r="F28" s="16"/>
      <c r="G28" s="70"/>
      <c r="H28" s="71"/>
      <c r="I28" s="17"/>
      <c r="J28" s="17"/>
      <c r="K28" s="18"/>
      <c r="L28" s="19"/>
      <c r="M28" s="20"/>
      <c r="N28" s="279" t="s">
        <v>40</v>
      </c>
    </row>
    <row r="29" spans="1:14">
      <c r="A29" s="21" t="s">
        <v>41</v>
      </c>
      <c r="B29" s="22"/>
      <c r="C29" s="49"/>
      <c r="D29" s="25"/>
      <c r="E29" s="53"/>
      <c r="F29" s="25"/>
      <c r="G29" s="26"/>
      <c r="H29" s="26"/>
      <c r="I29" s="26"/>
      <c r="J29" s="26"/>
      <c r="K29" s="27"/>
      <c r="L29" s="28"/>
      <c r="M29" s="29"/>
      <c r="N29" s="280"/>
    </row>
    <row r="30" spans="1:14">
      <c r="A30" s="21" t="s">
        <v>42</v>
      </c>
      <c r="B30" s="22"/>
      <c r="C30" s="49"/>
      <c r="D30" s="25"/>
      <c r="E30" s="53"/>
      <c r="F30" s="25"/>
      <c r="G30" s="26"/>
      <c r="H30" s="26"/>
      <c r="I30" s="26"/>
      <c r="J30" s="26"/>
      <c r="K30" s="27"/>
      <c r="L30" s="28"/>
      <c r="M30" s="29"/>
      <c r="N30" s="280"/>
    </row>
    <row r="31" spans="1:14">
      <c r="A31" s="21" t="s">
        <v>43</v>
      </c>
      <c r="B31" s="22"/>
      <c r="C31" s="49"/>
      <c r="D31" s="25"/>
      <c r="E31" s="53"/>
      <c r="F31" s="25"/>
      <c r="G31" s="26"/>
      <c r="H31" s="26"/>
      <c r="I31" s="26"/>
      <c r="J31" s="26"/>
      <c r="K31" s="27"/>
      <c r="L31" s="28"/>
      <c r="M31" s="29"/>
      <c r="N31" s="280"/>
    </row>
    <row r="32" spans="1:14">
      <c r="A32" s="21" t="s">
        <v>44</v>
      </c>
      <c r="B32" s="22"/>
      <c r="C32" s="49"/>
      <c r="D32" s="25"/>
      <c r="E32" s="25"/>
      <c r="F32" s="25"/>
      <c r="G32" s="26"/>
      <c r="H32" s="26"/>
      <c r="I32" s="50"/>
      <c r="J32" s="26"/>
      <c r="K32" s="27"/>
      <c r="L32" s="28"/>
      <c r="M32" s="29"/>
      <c r="N32" s="280"/>
    </row>
    <row r="33" spans="1:14">
      <c r="A33" s="21" t="s">
        <v>52</v>
      </c>
      <c r="B33" s="22"/>
      <c r="C33" s="49"/>
      <c r="D33" s="50"/>
      <c r="E33" s="25"/>
      <c r="F33" s="25"/>
      <c r="G33" s="26"/>
      <c r="H33" s="26"/>
      <c r="I33" s="26"/>
      <c r="J33" s="26"/>
      <c r="K33" s="27"/>
      <c r="L33" s="28"/>
      <c r="M33" s="29"/>
      <c r="N33" s="280"/>
    </row>
    <row r="34" spans="1:14">
      <c r="A34" s="21" t="s">
        <v>45</v>
      </c>
      <c r="B34" s="22"/>
      <c r="C34" s="49"/>
      <c r="D34" s="50"/>
      <c r="E34" s="25"/>
      <c r="F34" s="25"/>
      <c r="G34" s="26"/>
      <c r="H34" s="26"/>
      <c r="I34" s="26"/>
      <c r="J34" s="26"/>
      <c r="K34" s="27"/>
      <c r="L34" s="28"/>
      <c r="M34" s="29"/>
      <c r="N34" s="280"/>
    </row>
    <row r="35" spans="1:14">
      <c r="A35" s="21" t="s">
        <v>46</v>
      </c>
      <c r="B35" s="22"/>
      <c r="C35" s="49"/>
      <c r="D35" s="50"/>
      <c r="E35" s="25"/>
      <c r="F35" s="25"/>
      <c r="G35" s="26"/>
      <c r="H35" s="26"/>
      <c r="I35" s="26"/>
      <c r="J35" s="26"/>
      <c r="K35" s="27"/>
      <c r="L35" s="28"/>
      <c r="M35" s="29"/>
      <c r="N35" s="280"/>
    </row>
    <row r="36" spans="1:14">
      <c r="A36" s="21" t="s">
        <v>47</v>
      </c>
      <c r="B36" s="22"/>
      <c r="C36" s="49"/>
      <c r="D36" s="25"/>
      <c r="E36" s="25"/>
      <c r="F36" s="25"/>
      <c r="G36" s="26"/>
      <c r="H36" s="50"/>
      <c r="I36" s="26"/>
      <c r="J36" s="26"/>
      <c r="K36" s="27"/>
      <c r="L36" s="28"/>
      <c r="M36" s="29"/>
      <c r="N36" s="280"/>
    </row>
    <row r="37" spans="1:14">
      <c r="A37" s="21" t="s">
        <v>48</v>
      </c>
      <c r="B37" s="22"/>
      <c r="C37" s="49"/>
      <c r="D37" s="53"/>
      <c r="E37" s="25"/>
      <c r="F37" s="25"/>
      <c r="G37" s="26"/>
      <c r="H37" s="26"/>
      <c r="I37" s="26"/>
      <c r="J37" s="26"/>
      <c r="K37" s="27"/>
      <c r="L37" s="28"/>
      <c r="M37" s="29"/>
      <c r="N37" s="280"/>
    </row>
    <row r="38" spans="1:14" s="43" customFormat="1">
      <c r="A38" s="21" t="s">
        <v>49</v>
      </c>
      <c r="B38" s="22"/>
      <c r="C38" s="49"/>
      <c r="D38" s="53"/>
      <c r="E38" s="25"/>
      <c r="F38" s="25"/>
      <c r="G38" s="26"/>
      <c r="H38" s="26"/>
      <c r="I38" s="26"/>
      <c r="J38" s="26"/>
      <c r="K38" s="27"/>
      <c r="L38" s="28"/>
      <c r="M38" s="29"/>
      <c r="N38" s="280"/>
    </row>
    <row r="39" spans="1:14">
      <c r="A39" s="21" t="s">
        <v>50</v>
      </c>
      <c r="B39" s="22"/>
      <c r="C39" s="49"/>
      <c r="D39" s="25"/>
      <c r="E39" s="25"/>
      <c r="F39" s="25"/>
      <c r="G39" s="26"/>
      <c r="H39" s="26"/>
      <c r="I39" s="50"/>
      <c r="J39" s="26"/>
      <c r="K39" s="27"/>
      <c r="L39" s="28"/>
      <c r="M39" s="29"/>
      <c r="N39" s="280"/>
    </row>
    <row r="40" spans="1:14" ht="15.75" thickBot="1">
      <c r="A40" s="153" t="s">
        <v>51</v>
      </c>
      <c r="B40" s="154"/>
      <c r="C40" s="155"/>
      <c r="D40" s="156"/>
      <c r="E40" s="156"/>
      <c r="F40" s="156"/>
      <c r="G40" s="157"/>
      <c r="H40" s="157"/>
      <c r="I40" s="157"/>
      <c r="J40" s="157"/>
      <c r="K40" s="158"/>
      <c r="L40" s="37"/>
      <c r="M40" s="159"/>
      <c r="N40" s="281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72" t="s">
        <v>53</v>
      </c>
      <c r="B42" s="145"/>
      <c r="C42" s="146"/>
      <c r="D42" s="147"/>
      <c r="E42" s="148"/>
      <c r="F42" s="148"/>
      <c r="G42" s="149"/>
      <c r="H42" s="149"/>
      <c r="I42" s="149"/>
      <c r="J42" s="149"/>
      <c r="K42" s="150"/>
      <c r="L42" s="151"/>
      <c r="M42" s="152"/>
      <c r="N42" s="198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98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0</v>
      </c>
      <c r="D44" s="76">
        <f t="shared" si="0"/>
        <v>0</v>
      </c>
      <c r="E44" s="77">
        <f t="shared" si="0"/>
        <v>0</v>
      </c>
      <c r="F44" s="77">
        <f t="shared" si="0"/>
        <v>0</v>
      </c>
      <c r="G44" s="77">
        <f t="shared" si="0"/>
        <v>0</v>
      </c>
      <c r="H44" s="77">
        <f t="shared" si="0"/>
        <v>0</v>
      </c>
      <c r="I44" s="77">
        <f t="shared" si="0"/>
        <v>0</v>
      </c>
      <c r="J44" s="77">
        <f t="shared" si="0"/>
        <v>0</v>
      </c>
      <c r="K44" s="78">
        <f t="shared" si="0"/>
        <v>0</v>
      </c>
      <c r="L44" s="74">
        <f t="shared" si="0"/>
        <v>0</v>
      </c>
      <c r="M44" s="75">
        <f t="shared" si="0"/>
        <v>0</v>
      </c>
      <c r="N44" s="198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98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0</v>
      </c>
      <c r="D46" s="81">
        <f t="shared" si="1"/>
        <v>0</v>
      </c>
      <c r="E46" s="82">
        <f t="shared" si="1"/>
        <v>0</v>
      </c>
      <c r="F46" s="82">
        <f t="shared" si="1"/>
        <v>0</v>
      </c>
      <c r="G46" s="82">
        <f t="shared" si="1"/>
        <v>0</v>
      </c>
      <c r="H46" s="82">
        <f t="shared" si="1"/>
        <v>0</v>
      </c>
      <c r="I46" s="82">
        <f t="shared" si="1"/>
        <v>0</v>
      </c>
      <c r="J46" s="82">
        <f t="shared" si="1"/>
        <v>0</v>
      </c>
      <c r="K46" s="83">
        <f t="shared" si="1"/>
        <v>0</v>
      </c>
      <c r="L46" s="79">
        <f t="shared" si="1"/>
        <v>0</v>
      </c>
      <c r="M46" s="80">
        <f t="shared" si="1"/>
        <v>0</v>
      </c>
      <c r="N46" s="198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98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11.5</v>
      </c>
      <c r="D49" s="94">
        <v>11.1</v>
      </c>
      <c r="E49" s="95">
        <v>11.1</v>
      </c>
      <c r="F49" s="95">
        <v>11.1</v>
      </c>
      <c r="G49" s="95">
        <v>11.2</v>
      </c>
      <c r="H49" s="95">
        <v>11.2</v>
      </c>
      <c r="I49" s="96">
        <v>11.3</v>
      </c>
      <c r="J49" s="96">
        <v>11.3</v>
      </c>
      <c r="K49" s="96">
        <v>11.4</v>
      </c>
      <c r="L49" s="97">
        <v>0</v>
      </c>
      <c r="M49" s="98">
        <v>0</v>
      </c>
      <c r="N49" s="39"/>
    </row>
    <row r="50" spans="1:14" ht="15.75" thickBot="1">
      <c r="A50" s="197"/>
      <c r="B50" s="100"/>
      <c r="C50" s="100"/>
      <c r="D50" s="100"/>
      <c r="E50" s="100"/>
      <c r="F50" s="100"/>
      <c r="G50" s="100"/>
      <c r="H50" s="100"/>
      <c r="I50" s="197"/>
      <c r="J50" s="197"/>
      <c r="K50" s="197"/>
      <c r="L50" s="197"/>
      <c r="M50" s="197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0</v>
      </c>
      <c r="D51" s="103">
        <f t="shared" si="2"/>
        <v>0</v>
      </c>
      <c r="E51" s="104">
        <f t="shared" si="2"/>
        <v>0</v>
      </c>
      <c r="F51" s="104">
        <f t="shared" si="2"/>
        <v>0</v>
      </c>
      <c r="G51" s="104">
        <f t="shared" si="2"/>
        <v>0</v>
      </c>
      <c r="H51" s="104">
        <f t="shared" si="2"/>
        <v>0</v>
      </c>
      <c r="I51" s="104">
        <f t="shared" si="2"/>
        <v>0</v>
      </c>
      <c r="J51" s="104">
        <f t="shared" si="2"/>
        <v>0</v>
      </c>
      <c r="K51" s="105">
        <f t="shared" si="2"/>
        <v>0</v>
      </c>
      <c r="L51" s="101">
        <f t="shared" si="2"/>
        <v>0</v>
      </c>
      <c r="M51" s="106">
        <f t="shared" si="2"/>
        <v>0</v>
      </c>
      <c r="N51" s="107" t="s">
        <v>63</v>
      </c>
    </row>
    <row r="52" spans="1:14" ht="15.75" thickBot="1">
      <c r="A52" s="197"/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97"/>
      <c r="B55" s="197"/>
      <c r="C55" s="197"/>
      <c r="D55" s="197"/>
      <c r="E55" s="100"/>
      <c r="F55" s="100"/>
      <c r="G55" s="100"/>
      <c r="H55" s="197"/>
      <c r="I55" s="197"/>
      <c r="J55" s="197"/>
      <c r="K55" s="197"/>
      <c r="L55" s="197"/>
      <c r="M55" s="197"/>
      <c r="N55" s="110"/>
    </row>
    <row r="56" spans="1:14" ht="15.75" thickBot="1">
      <c r="A56" s="72" t="s">
        <v>68</v>
      </c>
      <c r="B56" s="118"/>
      <c r="C56" s="119"/>
      <c r="D56" s="120">
        <f>(D46*D54)</f>
        <v>0</v>
      </c>
      <c r="E56" s="121">
        <f>(E46*E54)</f>
        <v>0</v>
      </c>
      <c r="F56" s="121">
        <f>(F46*F54)</f>
        <v>0</v>
      </c>
      <c r="G56" s="121">
        <f>(G46*G54)</f>
        <v>0</v>
      </c>
      <c r="H56" s="121">
        <f t="shared" ref="H56" si="3">(H46*H54)</f>
        <v>0</v>
      </c>
      <c r="I56" s="121">
        <f>(I46*I54)</f>
        <v>0</v>
      </c>
      <c r="J56" s="121">
        <f>(J46*J54)</f>
        <v>0</v>
      </c>
      <c r="K56" s="122">
        <f>(K46*K54)</f>
        <v>0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97"/>
      <c r="B57" s="197"/>
      <c r="C57" s="197"/>
      <c r="D57" s="197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0</v>
      </c>
      <c r="C58" s="260"/>
      <c r="D58" s="126" t="s">
        <v>70</v>
      </c>
      <c r="E58" s="271"/>
      <c r="F58" s="271"/>
      <c r="G58" s="271"/>
      <c r="H58" s="271"/>
      <c r="I58" s="272"/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0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0</v>
      </c>
      <c r="J59" s="250"/>
      <c r="K59" s="250"/>
      <c r="L59" s="250"/>
      <c r="M59" s="250"/>
      <c r="N59" s="250"/>
    </row>
    <row r="60" spans="1:14" ht="15.75" thickBot="1">
      <c r="A60" s="197"/>
      <c r="B60" s="127"/>
      <c r="C60" s="127"/>
      <c r="D60" s="126"/>
      <c r="E60" s="249" t="s">
        <v>73</v>
      </c>
      <c r="F60" s="249"/>
      <c r="G60" s="249"/>
      <c r="H60" s="249"/>
      <c r="I60" s="250">
        <v>0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0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97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0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0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0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97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0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97"/>
      <c r="B67" s="128"/>
      <c r="C67" s="128"/>
      <c r="D67" s="197"/>
      <c r="E67" s="252" t="s">
        <v>84</v>
      </c>
      <c r="F67" s="252"/>
      <c r="G67" s="252"/>
      <c r="H67" s="252"/>
      <c r="I67" s="253">
        <v>0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 t="e">
        <f>(B66/B61)</f>
        <v>#DIV/0!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97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0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0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/>
      <c r="B73" s="258"/>
      <c r="C73" s="258"/>
      <c r="D73" s="197"/>
      <c r="E73" s="252" t="s">
        <v>93</v>
      </c>
      <c r="F73" s="252"/>
      <c r="G73" s="252"/>
      <c r="H73" s="252"/>
      <c r="I73" s="253">
        <v>0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97"/>
      <c r="E74" s="197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97"/>
      <c r="E75" s="252" t="s">
        <v>94</v>
      </c>
      <c r="F75" s="252"/>
      <c r="G75" s="252"/>
      <c r="H75" s="252"/>
      <c r="I75" s="253">
        <f>(I67+I68+I69+I70+I71+I73+I76+I72)</f>
        <v>0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97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97"/>
      <c r="E77" s="197"/>
      <c r="F77" s="134"/>
      <c r="G77" s="195"/>
      <c r="H77" s="195"/>
      <c r="I77" s="196"/>
      <c r="J77" s="196"/>
      <c r="K77" s="196"/>
      <c r="L77" s="196"/>
      <c r="M77" s="196"/>
      <c r="N77" s="137"/>
    </row>
    <row r="78" spans="1:14">
      <c r="A78" s="255"/>
      <c r="B78" s="255"/>
      <c r="C78" s="255"/>
      <c r="D78" s="197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0</v>
      </c>
      <c r="J81" s="250"/>
      <c r="K81" s="250"/>
      <c r="L81" s="250"/>
      <c r="M81" s="250"/>
      <c r="N81" s="250"/>
    </row>
    <row r="82" spans="1:14">
      <c r="A82" s="197"/>
      <c r="B82" s="197"/>
      <c r="C82" s="197"/>
      <c r="D82" s="141"/>
      <c r="E82" s="249" t="s">
        <v>100</v>
      </c>
      <c r="F82" s="249"/>
      <c r="G82" s="249"/>
      <c r="H82" s="249"/>
      <c r="I82" s="250">
        <v>0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0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93"/>
      <c r="F85" s="193"/>
      <c r="G85" s="193"/>
      <c r="H85" s="193"/>
      <c r="I85" s="194"/>
      <c r="J85" s="194"/>
      <c r="K85" s="194"/>
      <c r="L85" s="194"/>
      <c r="M85" s="194"/>
      <c r="N85" s="194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0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93"/>
      <c r="F87" s="193"/>
      <c r="G87" s="193"/>
      <c r="H87" s="193"/>
      <c r="I87" s="194"/>
      <c r="J87" s="194"/>
      <c r="K87" s="194"/>
      <c r="L87" s="194"/>
      <c r="M87" s="194"/>
      <c r="N87" s="194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0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66" t="s">
        <v>109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2270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21495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3298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4268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2202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5762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 ht="15" customHeight="1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2198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1681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1956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437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316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781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147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147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0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236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111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294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111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112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183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197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493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 ht="15" customHeight="1">
      <c r="A28" s="204" t="s">
        <v>39</v>
      </c>
      <c r="B28" s="205"/>
      <c r="C28" s="45"/>
      <c r="D28" s="45"/>
      <c r="E28" s="45"/>
      <c r="F28" s="45"/>
      <c r="G28" s="45">
        <v>658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97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307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223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953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0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121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162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745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160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209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845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4697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53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/>
      <c r="M42" s="236"/>
      <c r="N42" s="219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8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39295</v>
      </c>
      <c r="D44" s="76">
        <f t="shared" si="0"/>
        <v>2683</v>
      </c>
      <c r="E44" s="77">
        <f t="shared" si="0"/>
        <v>627</v>
      </c>
      <c r="F44" s="77">
        <f t="shared" si="0"/>
        <v>753</v>
      </c>
      <c r="G44" s="77">
        <f t="shared" si="0"/>
        <v>658</v>
      </c>
      <c r="H44" s="77">
        <f t="shared" si="0"/>
        <v>745</v>
      </c>
      <c r="I44" s="77">
        <f t="shared" si="0"/>
        <v>6458</v>
      </c>
      <c r="J44" s="77">
        <f t="shared" si="0"/>
        <v>1956</v>
      </c>
      <c r="K44" s="78">
        <f t="shared" si="0"/>
        <v>4697</v>
      </c>
      <c r="L44" s="74">
        <f t="shared" si="0"/>
        <v>0</v>
      </c>
      <c r="M44" s="75">
        <f t="shared" si="0"/>
        <v>0</v>
      </c>
      <c r="N44" s="48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48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39295</v>
      </c>
      <c r="D46" s="81">
        <f t="shared" si="1"/>
        <v>2683</v>
      </c>
      <c r="E46" s="82">
        <f t="shared" si="1"/>
        <v>627</v>
      </c>
      <c r="F46" s="82">
        <f t="shared" si="1"/>
        <v>753</v>
      </c>
      <c r="G46" s="82">
        <f t="shared" si="1"/>
        <v>658</v>
      </c>
      <c r="H46" s="82">
        <f t="shared" si="1"/>
        <v>745</v>
      </c>
      <c r="I46" s="82">
        <f t="shared" si="1"/>
        <v>6458</v>
      </c>
      <c r="J46" s="82">
        <f t="shared" si="1"/>
        <v>1956</v>
      </c>
      <c r="K46" s="83">
        <f t="shared" si="1"/>
        <v>4697</v>
      </c>
      <c r="L46" s="79">
        <f t="shared" si="1"/>
        <v>0</v>
      </c>
      <c r="M46" s="80">
        <f t="shared" si="1"/>
        <v>0</v>
      </c>
      <c r="N46" s="48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8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0</v>
      </c>
      <c r="M49" s="98">
        <v>0</v>
      </c>
      <c r="N49" s="39"/>
    </row>
    <row r="50" spans="1:14" ht="15.75" thickBot="1">
      <c r="A50" s="138"/>
      <c r="B50" s="100"/>
      <c r="C50" s="100"/>
      <c r="D50" s="100"/>
      <c r="E50" s="100"/>
      <c r="F50" s="100"/>
      <c r="G50" s="100"/>
      <c r="H50" s="100"/>
      <c r="I50" s="138"/>
      <c r="J50" s="138"/>
      <c r="K50" s="138"/>
      <c r="L50" s="138"/>
      <c r="M50" s="138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440104</v>
      </c>
      <c r="D51" s="103">
        <f t="shared" si="2"/>
        <v>29244.7</v>
      </c>
      <c r="E51" s="104">
        <f t="shared" si="2"/>
        <v>6834.3</v>
      </c>
      <c r="F51" s="104">
        <f t="shared" si="2"/>
        <v>8207.7000000000007</v>
      </c>
      <c r="G51" s="104">
        <f t="shared" si="2"/>
        <v>7303.8</v>
      </c>
      <c r="H51" s="104">
        <f t="shared" si="2"/>
        <v>8269.5</v>
      </c>
      <c r="I51" s="104">
        <f t="shared" si="2"/>
        <v>71683.8</v>
      </c>
      <c r="J51" s="104">
        <f t="shared" si="2"/>
        <v>21711.599999999999</v>
      </c>
      <c r="K51" s="105">
        <f t="shared" si="2"/>
        <v>52136.7</v>
      </c>
      <c r="L51" s="101">
        <f t="shared" si="2"/>
        <v>0</v>
      </c>
      <c r="M51" s="106">
        <f t="shared" si="2"/>
        <v>0</v>
      </c>
      <c r="N51" s="107" t="s">
        <v>63</v>
      </c>
    </row>
    <row r="52" spans="1:14" ht="15.75" thickBot="1">
      <c r="A52" s="138"/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38"/>
      <c r="B55" s="138"/>
      <c r="C55" s="138"/>
      <c r="D55" s="138"/>
      <c r="E55" s="100"/>
      <c r="F55" s="100"/>
      <c r="G55" s="100"/>
      <c r="H55" s="138"/>
      <c r="I55" s="138"/>
      <c r="J55" s="138"/>
      <c r="K55" s="138"/>
      <c r="L55" s="138"/>
      <c r="M55" s="138"/>
      <c r="N55" s="110"/>
    </row>
    <row r="56" spans="1:14" ht="15.75" thickBot="1">
      <c r="A56" s="72" t="s">
        <v>68</v>
      </c>
      <c r="B56" s="118"/>
      <c r="C56" s="119"/>
      <c r="D56" s="120">
        <f>(D46*D54)</f>
        <v>233.42099999999999</v>
      </c>
      <c r="E56" s="121">
        <f>(E46*E54)</f>
        <v>54.548999999999999</v>
      </c>
      <c r="F56" s="121">
        <f>(F46*F54)</f>
        <v>65.510999999999996</v>
      </c>
      <c r="G56" s="121">
        <f>(G46*G54)</f>
        <v>57.245999999999995</v>
      </c>
      <c r="H56" s="121">
        <f t="shared" ref="H56" si="3">(H46*H54)</f>
        <v>64.814999999999998</v>
      </c>
      <c r="I56" s="121">
        <f>(I46*I54)</f>
        <v>561.846</v>
      </c>
      <c r="J56" s="121">
        <f>(J46*J54)</f>
        <v>170.172</v>
      </c>
      <c r="K56" s="122">
        <f>(K46*K54)</f>
        <v>408.63899999999995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38"/>
      <c r="B57" s="138"/>
      <c r="C57" s="138"/>
      <c r="D57" s="138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57872</v>
      </c>
      <c r="C58" s="260"/>
      <c r="D58" s="126" t="s">
        <v>70</v>
      </c>
      <c r="E58" s="271">
        <v>44960</v>
      </c>
      <c r="F58" s="271"/>
      <c r="G58" s="271"/>
      <c r="H58" s="271"/>
      <c r="I58" s="272" t="s">
        <v>110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306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57890</v>
      </c>
      <c r="J59" s="250"/>
      <c r="K59" s="250"/>
      <c r="L59" s="250"/>
      <c r="M59" s="250"/>
      <c r="N59" s="250"/>
    </row>
    <row r="60" spans="1:14" ht="15.75" thickBot="1">
      <c r="A60" s="138"/>
      <c r="B60" s="127"/>
      <c r="C60" s="127"/>
      <c r="D60" s="126"/>
      <c r="E60" s="249" t="s">
        <v>73</v>
      </c>
      <c r="F60" s="249"/>
      <c r="G60" s="249"/>
      <c r="H60" s="249"/>
      <c r="I60" s="250">
        <v>57890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57566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38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645496.1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57890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1616.1989999999998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38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647112.299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38"/>
      <c r="B67" s="128"/>
      <c r="C67" s="128"/>
      <c r="D67" s="138"/>
      <c r="E67" s="252" t="s">
        <v>84</v>
      </c>
      <c r="F67" s="252"/>
      <c r="G67" s="252"/>
      <c r="H67" s="252"/>
      <c r="I67" s="253">
        <v>49701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11.241223969009484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38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57890</v>
      </c>
      <c r="J71" s="253"/>
      <c r="K71" s="253"/>
      <c r="L71" s="253"/>
      <c r="M71" s="253"/>
      <c r="N71" s="253"/>
    </row>
    <row r="72" spans="1:14" ht="15" customHeight="1" thickBot="1">
      <c r="A72" s="73" t="s">
        <v>91</v>
      </c>
      <c r="B72" s="256">
        <f>I80+I82</f>
        <v>280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 ht="15" customHeight="1">
      <c r="A73" s="258">
        <v>44960</v>
      </c>
      <c r="B73" s="258"/>
      <c r="C73" s="258"/>
      <c r="D73" s="138"/>
      <c r="E73" s="252" t="s">
        <v>93</v>
      </c>
      <c r="F73" s="252"/>
      <c r="G73" s="252"/>
      <c r="H73" s="252"/>
      <c r="I73" s="253">
        <v>-44048</v>
      </c>
      <c r="J73" s="253"/>
      <c r="K73" s="253"/>
      <c r="L73" s="253"/>
      <c r="M73" s="253"/>
      <c r="N73" s="253"/>
    </row>
    <row r="74" spans="1:14" ht="15" customHeight="1">
      <c r="A74" s="258"/>
      <c r="B74" s="258"/>
      <c r="C74" s="258"/>
      <c r="D74" s="138"/>
      <c r="E74" s="138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 ht="15" customHeight="1">
      <c r="A75" s="258"/>
      <c r="B75" s="258"/>
      <c r="C75" s="258"/>
      <c r="D75" s="138"/>
      <c r="E75" s="252" t="s">
        <v>94</v>
      </c>
      <c r="F75" s="252"/>
      <c r="G75" s="252"/>
      <c r="H75" s="252"/>
      <c r="I75" s="253">
        <f>(I67+I68+I69+I70+I71+I73+I76+I72)</f>
        <v>63543</v>
      </c>
      <c r="J75" s="253"/>
      <c r="K75" s="253"/>
      <c r="L75" s="253"/>
      <c r="M75" s="253"/>
      <c r="N75" s="253"/>
    </row>
    <row r="76" spans="1:14" ht="15" customHeight="1">
      <c r="A76" s="258"/>
      <c r="B76" s="258"/>
      <c r="C76" s="258"/>
      <c r="D76" s="138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38"/>
      <c r="E77" s="138"/>
      <c r="F77" s="134"/>
      <c r="G77" s="135"/>
      <c r="H77" s="135"/>
      <c r="I77" s="136"/>
      <c r="J77" s="136"/>
      <c r="K77" s="136"/>
      <c r="L77" s="136"/>
      <c r="M77" s="136"/>
      <c r="N77" s="137"/>
    </row>
    <row r="78" spans="1:14">
      <c r="A78" s="255" t="s">
        <v>110</v>
      </c>
      <c r="B78" s="255"/>
      <c r="C78" s="255"/>
      <c r="D78" s="138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37300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24265</v>
      </c>
      <c r="J81" s="250"/>
      <c r="K81" s="250"/>
      <c r="L81" s="250"/>
      <c r="M81" s="250"/>
      <c r="N81" s="250"/>
    </row>
    <row r="82" spans="1:14">
      <c r="A82" s="138"/>
      <c r="B82" s="138"/>
      <c r="C82" s="138"/>
      <c r="D82" s="141"/>
      <c r="E82" s="249" t="s">
        <v>100</v>
      </c>
      <c r="F82" s="249"/>
      <c r="G82" s="249"/>
      <c r="H82" s="249"/>
      <c r="I82" s="250">
        <v>280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306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42"/>
      <c r="F85" s="142"/>
      <c r="G85" s="142"/>
      <c r="H85" s="142"/>
      <c r="I85" s="143"/>
      <c r="J85" s="143"/>
      <c r="K85" s="143"/>
      <c r="L85" s="143"/>
      <c r="M85" s="143"/>
      <c r="N85" s="143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62151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42"/>
      <c r="F87" s="142"/>
      <c r="G87" s="142"/>
      <c r="H87" s="142"/>
      <c r="I87" s="143"/>
      <c r="J87" s="143"/>
      <c r="K87" s="143"/>
      <c r="L87" s="143"/>
      <c r="M87" s="143"/>
      <c r="N87" s="143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-1392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A88:D88"/>
    <mergeCell ref="E88:H88"/>
    <mergeCell ref="I88:N88"/>
    <mergeCell ref="I73:N73"/>
    <mergeCell ref="E76:H76"/>
    <mergeCell ref="I76:N76"/>
    <mergeCell ref="A78:C78"/>
    <mergeCell ref="E84:H84"/>
    <mergeCell ref="I84:N84"/>
    <mergeCell ref="E78:H78"/>
    <mergeCell ref="I78:N78"/>
    <mergeCell ref="I75:N75"/>
    <mergeCell ref="E79:H79"/>
    <mergeCell ref="I79:N79"/>
    <mergeCell ref="E80:H80"/>
    <mergeCell ref="I80:N80"/>
    <mergeCell ref="A1:A2"/>
    <mergeCell ref="N1:N7"/>
    <mergeCell ref="N10:N25"/>
    <mergeCell ref="N28:N40"/>
    <mergeCell ref="A41:N41"/>
    <mergeCell ref="B63:C63"/>
    <mergeCell ref="B58:C58"/>
    <mergeCell ref="E58:H58"/>
    <mergeCell ref="I58:N58"/>
    <mergeCell ref="E59:H59"/>
    <mergeCell ref="I59:N59"/>
    <mergeCell ref="E60:H60"/>
    <mergeCell ref="I60:N60"/>
    <mergeCell ref="B59:C59"/>
    <mergeCell ref="B61:C61"/>
    <mergeCell ref="E63:H63"/>
    <mergeCell ref="I63:N63"/>
    <mergeCell ref="E61:H61"/>
    <mergeCell ref="I61:N61"/>
    <mergeCell ref="E62:H62"/>
    <mergeCell ref="I62:N62"/>
    <mergeCell ref="E69:H69"/>
    <mergeCell ref="I69:N69"/>
    <mergeCell ref="E65:H65"/>
    <mergeCell ref="I65:N65"/>
    <mergeCell ref="E66:H66"/>
    <mergeCell ref="I66:N66"/>
    <mergeCell ref="B64:C64"/>
    <mergeCell ref="E64:N64"/>
    <mergeCell ref="B66:C66"/>
    <mergeCell ref="B68:C68"/>
    <mergeCell ref="E67:H67"/>
    <mergeCell ref="I67:N67"/>
    <mergeCell ref="E68:H68"/>
    <mergeCell ref="I68:N68"/>
    <mergeCell ref="I70:N70"/>
    <mergeCell ref="E71:H71"/>
    <mergeCell ref="I71:N71"/>
    <mergeCell ref="E72:H72"/>
    <mergeCell ref="I72:N72"/>
    <mergeCell ref="B70:C70"/>
    <mergeCell ref="B72:C72"/>
    <mergeCell ref="A73:C77"/>
    <mergeCell ref="E73:H73"/>
    <mergeCell ref="E75:H75"/>
    <mergeCell ref="E70:H70"/>
    <mergeCell ref="E86:H86"/>
    <mergeCell ref="I86:N86"/>
    <mergeCell ref="E81:H81"/>
    <mergeCell ref="I81:N81"/>
    <mergeCell ref="E82:H82"/>
    <mergeCell ref="I82:N82"/>
    <mergeCell ref="E83:H83"/>
    <mergeCell ref="I83:N83"/>
  </mergeCells>
  <pageMargins left="0.7" right="0.18" top="0.75" bottom="0.18" header="0.3" footer="0.17"/>
  <pageSetup paperSize="9" orientation="landscape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N90"/>
  <sheetViews>
    <sheetView topLeftCell="A35" workbookViewId="0">
      <selection activeCell="D53" sqref="D53:M54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5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277"/>
    </row>
    <row r="2" spans="1:14" ht="15.75" thickBot="1">
      <c r="A2" s="276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277"/>
    </row>
    <row r="3" spans="1:14">
      <c r="A3" s="12" t="s">
        <v>15</v>
      </c>
      <c r="B3" s="13"/>
      <c r="C3" s="14"/>
      <c r="D3" s="15"/>
      <c r="E3" s="16"/>
      <c r="F3" s="16"/>
      <c r="G3" s="17"/>
      <c r="H3" s="17"/>
      <c r="I3" s="17"/>
      <c r="J3" s="17"/>
      <c r="K3" s="18"/>
      <c r="L3" s="19"/>
      <c r="M3" s="20"/>
      <c r="N3" s="277"/>
    </row>
    <row r="4" spans="1:14">
      <c r="A4" s="21" t="s">
        <v>16</v>
      </c>
      <c r="B4" s="22"/>
      <c r="C4" s="23"/>
      <c r="D4" s="24"/>
      <c r="E4" s="25"/>
      <c r="F4" s="25"/>
      <c r="G4" s="26"/>
      <c r="H4" s="26"/>
      <c r="I4" s="26"/>
      <c r="J4" s="26"/>
      <c r="K4" s="27"/>
      <c r="L4" s="28"/>
      <c r="M4" s="29"/>
      <c r="N4" s="277"/>
    </row>
    <row r="5" spans="1:14">
      <c r="A5" s="21" t="s">
        <v>17</v>
      </c>
      <c r="B5" s="22"/>
      <c r="C5" s="23"/>
      <c r="D5" s="24"/>
      <c r="E5" s="25"/>
      <c r="F5" s="25"/>
      <c r="G5" s="26"/>
      <c r="H5" s="26"/>
      <c r="I5" s="26"/>
      <c r="J5" s="26"/>
      <c r="K5" s="27"/>
      <c r="L5" s="28"/>
      <c r="M5" s="29"/>
      <c r="N5" s="277"/>
    </row>
    <row r="6" spans="1:14">
      <c r="A6" s="21" t="s">
        <v>18</v>
      </c>
      <c r="B6" s="22"/>
      <c r="C6" s="23"/>
      <c r="D6" s="24"/>
      <c r="E6" s="25"/>
      <c r="F6" s="25"/>
      <c r="G6" s="26"/>
      <c r="H6" s="26"/>
      <c r="I6" s="26"/>
      <c r="J6" s="26"/>
      <c r="K6" s="27"/>
      <c r="L6" s="28"/>
      <c r="M6" s="29"/>
      <c r="N6" s="277"/>
    </row>
    <row r="7" spans="1:14">
      <c r="A7" s="21" t="s">
        <v>19</v>
      </c>
      <c r="B7" s="22"/>
      <c r="C7" s="23"/>
      <c r="D7" s="24"/>
      <c r="E7" s="25"/>
      <c r="F7" s="25"/>
      <c r="G7" s="26"/>
      <c r="H7" s="26"/>
      <c r="I7" s="26"/>
      <c r="J7" s="26"/>
      <c r="K7" s="27"/>
      <c r="L7" s="28"/>
      <c r="M7" s="29"/>
      <c r="N7" s="277"/>
    </row>
    <row r="8" spans="1:14" ht="15.75" thickBot="1">
      <c r="A8" s="30" t="s">
        <v>20</v>
      </c>
      <c r="B8" s="31"/>
      <c r="C8" s="32"/>
      <c r="D8" s="33"/>
      <c r="E8" s="34"/>
      <c r="F8" s="34"/>
      <c r="G8" s="35"/>
      <c r="H8" s="35"/>
      <c r="I8" s="35"/>
      <c r="J8" s="35"/>
      <c r="K8" s="36"/>
      <c r="L8" s="37"/>
      <c r="M8" s="38"/>
      <c r="N8" s="39"/>
    </row>
    <row r="9" spans="1:14" s="43" customFormat="1" ht="15.75" thickBot="1">
      <c r="A9" s="40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198"/>
    </row>
    <row r="10" spans="1:14">
      <c r="A10" s="12" t="s">
        <v>21</v>
      </c>
      <c r="B10" s="13"/>
      <c r="C10" s="44"/>
      <c r="D10" s="16"/>
      <c r="E10" s="16"/>
      <c r="F10" s="16"/>
      <c r="G10" s="17"/>
      <c r="H10" s="17"/>
      <c r="I10" s="45"/>
      <c r="J10" s="17"/>
      <c r="K10" s="46"/>
      <c r="L10" s="47"/>
      <c r="M10" s="20"/>
      <c r="N10" s="278" t="s">
        <v>22</v>
      </c>
    </row>
    <row r="11" spans="1:14">
      <c r="A11" s="21" t="s">
        <v>23</v>
      </c>
      <c r="B11" s="22"/>
      <c r="C11" s="49"/>
      <c r="D11" s="25"/>
      <c r="E11" s="25"/>
      <c r="F11" s="25"/>
      <c r="G11" s="26"/>
      <c r="H11" s="26"/>
      <c r="I11" s="50"/>
      <c r="J11" s="26"/>
      <c r="K11" s="51"/>
      <c r="L11" s="52"/>
      <c r="M11" s="29"/>
      <c r="N11" s="278"/>
    </row>
    <row r="12" spans="1:14">
      <c r="A12" s="21" t="s">
        <v>24</v>
      </c>
      <c r="B12" s="22"/>
      <c r="C12" s="49"/>
      <c r="D12" s="25"/>
      <c r="E12" s="25"/>
      <c r="F12" s="25"/>
      <c r="G12" s="26"/>
      <c r="H12" s="26"/>
      <c r="I12" s="26"/>
      <c r="J12" s="50"/>
      <c r="K12" s="51"/>
      <c r="L12" s="52"/>
      <c r="M12" s="29"/>
      <c r="N12" s="278"/>
    </row>
    <row r="13" spans="1:14">
      <c r="A13" s="21" t="s">
        <v>25</v>
      </c>
      <c r="B13" s="22"/>
      <c r="C13" s="49"/>
      <c r="D13" s="25"/>
      <c r="E13" s="25"/>
      <c r="F13" s="53"/>
      <c r="G13" s="26"/>
      <c r="H13" s="26"/>
      <c r="I13" s="26"/>
      <c r="J13" s="26"/>
      <c r="K13" s="51"/>
      <c r="L13" s="52"/>
      <c r="M13" s="29"/>
      <c r="N13" s="278"/>
    </row>
    <row r="14" spans="1:14">
      <c r="A14" s="21" t="s">
        <v>26</v>
      </c>
      <c r="B14" s="22"/>
      <c r="C14" s="49"/>
      <c r="D14" s="25"/>
      <c r="E14" s="25"/>
      <c r="F14" s="53"/>
      <c r="G14" s="26"/>
      <c r="H14" s="26"/>
      <c r="I14" s="26"/>
      <c r="J14" s="26"/>
      <c r="K14" s="51"/>
      <c r="L14" s="52"/>
      <c r="M14" s="29"/>
      <c r="N14" s="278"/>
    </row>
    <row r="15" spans="1:14">
      <c r="A15" s="21" t="s">
        <v>27</v>
      </c>
      <c r="B15" s="22"/>
      <c r="C15" s="49"/>
      <c r="D15" s="25"/>
      <c r="E15" s="25"/>
      <c r="F15" s="54"/>
      <c r="G15" s="26"/>
      <c r="H15" s="26"/>
      <c r="I15" s="50"/>
      <c r="J15" s="26"/>
      <c r="K15" s="51"/>
      <c r="L15" s="52"/>
      <c r="M15" s="29"/>
      <c r="N15" s="278"/>
    </row>
    <row r="16" spans="1:14">
      <c r="A16" s="21" t="s">
        <v>28</v>
      </c>
      <c r="B16" s="22"/>
      <c r="C16" s="49"/>
      <c r="D16" s="53"/>
      <c r="E16" s="25"/>
      <c r="F16" s="25"/>
      <c r="G16" s="26"/>
      <c r="H16" s="26"/>
      <c r="I16" s="26"/>
      <c r="J16" s="26"/>
      <c r="K16" s="51"/>
      <c r="L16" s="52"/>
      <c r="M16" s="29"/>
      <c r="N16" s="278"/>
    </row>
    <row r="17" spans="1:14">
      <c r="A17" s="21" t="s">
        <v>29</v>
      </c>
      <c r="B17" s="22"/>
      <c r="C17" s="49"/>
      <c r="D17" s="53"/>
      <c r="E17" s="25"/>
      <c r="F17" s="25"/>
      <c r="G17" s="26"/>
      <c r="H17" s="26"/>
      <c r="I17" s="26"/>
      <c r="J17" s="26"/>
      <c r="K17" s="51"/>
      <c r="L17" s="52"/>
      <c r="M17" s="29"/>
      <c r="N17" s="278"/>
    </row>
    <row r="18" spans="1:14">
      <c r="A18" s="21" t="s">
        <v>30</v>
      </c>
      <c r="B18" s="22"/>
      <c r="C18" s="49"/>
      <c r="D18" s="53"/>
      <c r="E18" s="25"/>
      <c r="F18" s="25"/>
      <c r="G18" s="26"/>
      <c r="H18" s="26"/>
      <c r="I18" s="26"/>
      <c r="J18" s="26"/>
      <c r="K18" s="51"/>
      <c r="L18" s="52"/>
      <c r="M18" s="29"/>
      <c r="N18" s="278"/>
    </row>
    <row r="19" spans="1:14">
      <c r="A19" s="21" t="s">
        <v>31</v>
      </c>
      <c r="B19" s="22"/>
      <c r="C19" s="49"/>
      <c r="D19" s="53"/>
      <c r="E19" s="25"/>
      <c r="F19" s="25"/>
      <c r="G19" s="26"/>
      <c r="H19" s="26"/>
      <c r="I19" s="26"/>
      <c r="J19" s="26"/>
      <c r="K19" s="51"/>
      <c r="L19" s="52"/>
      <c r="M19" s="29"/>
      <c r="N19" s="278"/>
    </row>
    <row r="20" spans="1:14">
      <c r="A20" s="21" t="s">
        <v>32</v>
      </c>
      <c r="B20" s="22"/>
      <c r="C20" s="49"/>
      <c r="D20" s="53"/>
      <c r="E20" s="25"/>
      <c r="F20" s="25"/>
      <c r="G20" s="26"/>
      <c r="H20" s="26"/>
      <c r="I20" s="26"/>
      <c r="J20" s="26"/>
      <c r="K20" s="51"/>
      <c r="L20" s="52"/>
      <c r="M20" s="29"/>
      <c r="N20" s="278"/>
    </row>
    <row r="21" spans="1:14">
      <c r="A21" s="21" t="s">
        <v>33</v>
      </c>
      <c r="B21" s="22"/>
      <c r="C21" s="49"/>
      <c r="D21" s="53"/>
      <c r="E21" s="25"/>
      <c r="F21" s="25"/>
      <c r="G21" s="26"/>
      <c r="H21" s="26"/>
      <c r="I21" s="26"/>
      <c r="J21" s="26"/>
      <c r="K21" s="51"/>
      <c r="L21" s="52"/>
      <c r="M21" s="29"/>
      <c r="N21" s="278"/>
    </row>
    <row r="22" spans="1:14">
      <c r="A22" s="21" t="s">
        <v>34</v>
      </c>
      <c r="B22" s="22"/>
      <c r="C22" s="49"/>
      <c r="D22" s="53"/>
      <c r="E22" s="25"/>
      <c r="F22" s="25"/>
      <c r="G22" s="26"/>
      <c r="H22" s="26"/>
      <c r="I22" s="26"/>
      <c r="J22" s="26"/>
      <c r="K22" s="51"/>
      <c r="L22" s="52"/>
      <c r="M22" s="29"/>
      <c r="N22" s="278"/>
    </row>
    <row r="23" spans="1:14">
      <c r="A23" s="21" t="s">
        <v>35</v>
      </c>
      <c r="B23" s="22"/>
      <c r="C23" s="49"/>
      <c r="D23" s="53"/>
      <c r="E23" s="25"/>
      <c r="F23" s="25"/>
      <c r="G23" s="26"/>
      <c r="H23" s="26"/>
      <c r="I23" s="26"/>
      <c r="J23" s="26"/>
      <c r="K23" s="51"/>
      <c r="L23" s="52"/>
      <c r="M23" s="29"/>
      <c r="N23" s="278"/>
    </row>
    <row r="24" spans="1:14">
      <c r="A24" s="21" t="s">
        <v>36</v>
      </c>
      <c r="B24" s="22"/>
      <c r="C24" s="49"/>
      <c r="D24" s="53"/>
      <c r="E24" s="25"/>
      <c r="F24" s="25"/>
      <c r="G24" s="26"/>
      <c r="H24" s="26"/>
      <c r="I24" s="26"/>
      <c r="J24" s="26"/>
      <c r="K24" s="51"/>
      <c r="L24" s="52"/>
      <c r="M24" s="29"/>
      <c r="N24" s="278"/>
    </row>
    <row r="25" spans="1:14">
      <c r="A25" s="55" t="s">
        <v>37</v>
      </c>
      <c r="B25" s="56"/>
      <c r="C25" s="57"/>
      <c r="D25" s="58"/>
      <c r="E25" s="59"/>
      <c r="F25" s="59"/>
      <c r="G25" s="60"/>
      <c r="H25" s="60"/>
      <c r="I25" s="60"/>
      <c r="J25" s="60"/>
      <c r="K25" s="61"/>
      <c r="L25" s="62"/>
      <c r="M25" s="63"/>
      <c r="N25" s="278"/>
    </row>
    <row r="26" spans="1:14" ht="15.75" thickBot="1">
      <c r="A26" s="64" t="s">
        <v>38</v>
      </c>
      <c r="B26" s="31"/>
      <c r="C26" s="65"/>
      <c r="D26" s="66"/>
      <c r="E26" s="34"/>
      <c r="F26" s="34"/>
      <c r="G26" s="35"/>
      <c r="H26" s="35"/>
      <c r="I26" s="35"/>
      <c r="J26" s="35"/>
      <c r="K26" s="67"/>
      <c r="L26" s="68"/>
      <c r="M26" s="38"/>
      <c r="N26" s="198"/>
    </row>
    <row r="27" spans="1:14" ht="15.75" thickBot="1">
      <c r="A27" s="69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198"/>
    </row>
    <row r="28" spans="1:14">
      <c r="A28" s="12" t="s">
        <v>39</v>
      </c>
      <c r="B28" s="13"/>
      <c r="C28" s="44"/>
      <c r="D28" s="16"/>
      <c r="E28" s="16"/>
      <c r="F28" s="16"/>
      <c r="G28" s="70"/>
      <c r="H28" s="71"/>
      <c r="I28" s="17"/>
      <c r="J28" s="17"/>
      <c r="K28" s="18"/>
      <c r="L28" s="19"/>
      <c r="M28" s="20"/>
      <c r="N28" s="279" t="s">
        <v>40</v>
      </c>
    </row>
    <row r="29" spans="1:14">
      <c r="A29" s="21" t="s">
        <v>41</v>
      </c>
      <c r="B29" s="22"/>
      <c r="C29" s="49"/>
      <c r="D29" s="25"/>
      <c r="E29" s="53"/>
      <c r="F29" s="25"/>
      <c r="G29" s="26"/>
      <c r="H29" s="26"/>
      <c r="I29" s="26"/>
      <c r="J29" s="26"/>
      <c r="K29" s="27"/>
      <c r="L29" s="28"/>
      <c r="M29" s="29"/>
      <c r="N29" s="280"/>
    </row>
    <row r="30" spans="1:14">
      <c r="A30" s="21" t="s">
        <v>42</v>
      </c>
      <c r="B30" s="22"/>
      <c r="C30" s="49"/>
      <c r="D30" s="25"/>
      <c r="E30" s="53"/>
      <c r="F30" s="25"/>
      <c r="G30" s="26"/>
      <c r="H30" s="26"/>
      <c r="I30" s="26"/>
      <c r="J30" s="26"/>
      <c r="K30" s="27"/>
      <c r="L30" s="28"/>
      <c r="M30" s="29"/>
      <c r="N30" s="280"/>
    </row>
    <row r="31" spans="1:14">
      <c r="A31" s="21" t="s">
        <v>43</v>
      </c>
      <c r="B31" s="22"/>
      <c r="C31" s="49"/>
      <c r="D31" s="25"/>
      <c r="E31" s="53"/>
      <c r="F31" s="25"/>
      <c r="G31" s="26"/>
      <c r="H31" s="26"/>
      <c r="I31" s="26"/>
      <c r="J31" s="26"/>
      <c r="K31" s="27"/>
      <c r="L31" s="28"/>
      <c r="M31" s="29"/>
      <c r="N31" s="280"/>
    </row>
    <row r="32" spans="1:14">
      <c r="A32" s="21" t="s">
        <v>44</v>
      </c>
      <c r="B32" s="22"/>
      <c r="C32" s="49"/>
      <c r="D32" s="25"/>
      <c r="E32" s="25"/>
      <c r="F32" s="25"/>
      <c r="G32" s="26"/>
      <c r="H32" s="26"/>
      <c r="I32" s="50"/>
      <c r="J32" s="26"/>
      <c r="K32" s="27"/>
      <c r="L32" s="28"/>
      <c r="M32" s="29"/>
      <c r="N32" s="280"/>
    </row>
    <row r="33" spans="1:14">
      <c r="A33" s="21" t="s">
        <v>52</v>
      </c>
      <c r="B33" s="22"/>
      <c r="C33" s="49"/>
      <c r="D33" s="50"/>
      <c r="E33" s="25"/>
      <c r="F33" s="25"/>
      <c r="G33" s="26"/>
      <c r="H33" s="26"/>
      <c r="I33" s="26"/>
      <c r="J33" s="26"/>
      <c r="K33" s="27"/>
      <c r="L33" s="28"/>
      <c r="M33" s="29"/>
      <c r="N33" s="280"/>
    </row>
    <row r="34" spans="1:14">
      <c r="A34" s="21" t="s">
        <v>45</v>
      </c>
      <c r="B34" s="22"/>
      <c r="C34" s="49"/>
      <c r="D34" s="50"/>
      <c r="E34" s="25"/>
      <c r="F34" s="25"/>
      <c r="G34" s="26"/>
      <c r="H34" s="26"/>
      <c r="I34" s="26"/>
      <c r="J34" s="26"/>
      <c r="K34" s="27"/>
      <c r="L34" s="28"/>
      <c r="M34" s="29"/>
      <c r="N34" s="280"/>
    </row>
    <row r="35" spans="1:14">
      <c r="A35" s="21" t="s">
        <v>46</v>
      </c>
      <c r="B35" s="22"/>
      <c r="C35" s="49"/>
      <c r="D35" s="50"/>
      <c r="E35" s="25"/>
      <c r="F35" s="25"/>
      <c r="G35" s="26"/>
      <c r="H35" s="26"/>
      <c r="I35" s="26"/>
      <c r="J35" s="26"/>
      <c r="K35" s="27"/>
      <c r="L35" s="28"/>
      <c r="M35" s="29"/>
      <c r="N35" s="280"/>
    </row>
    <row r="36" spans="1:14">
      <c r="A36" s="21" t="s">
        <v>47</v>
      </c>
      <c r="B36" s="22"/>
      <c r="C36" s="49"/>
      <c r="D36" s="25"/>
      <c r="E36" s="25"/>
      <c r="F36" s="25"/>
      <c r="G36" s="26"/>
      <c r="H36" s="50"/>
      <c r="I36" s="26"/>
      <c r="J36" s="26"/>
      <c r="K36" s="27"/>
      <c r="L36" s="28"/>
      <c r="M36" s="29"/>
      <c r="N36" s="280"/>
    </row>
    <row r="37" spans="1:14">
      <c r="A37" s="21" t="s">
        <v>48</v>
      </c>
      <c r="B37" s="22"/>
      <c r="C37" s="49"/>
      <c r="D37" s="53"/>
      <c r="E37" s="25"/>
      <c r="F37" s="25"/>
      <c r="G37" s="26"/>
      <c r="H37" s="26"/>
      <c r="I37" s="26"/>
      <c r="J37" s="26"/>
      <c r="K37" s="27"/>
      <c r="L37" s="28"/>
      <c r="M37" s="29"/>
      <c r="N37" s="280"/>
    </row>
    <row r="38" spans="1:14" s="43" customFormat="1">
      <c r="A38" s="21" t="s">
        <v>49</v>
      </c>
      <c r="B38" s="22"/>
      <c r="C38" s="49"/>
      <c r="D38" s="53"/>
      <c r="E38" s="25"/>
      <c r="F38" s="25"/>
      <c r="G38" s="26"/>
      <c r="H38" s="26"/>
      <c r="I38" s="26"/>
      <c r="J38" s="26"/>
      <c r="K38" s="27"/>
      <c r="L38" s="28"/>
      <c r="M38" s="29"/>
      <c r="N38" s="280"/>
    </row>
    <row r="39" spans="1:14">
      <c r="A39" s="21" t="s">
        <v>50</v>
      </c>
      <c r="B39" s="22"/>
      <c r="C39" s="49"/>
      <c r="D39" s="25"/>
      <c r="E39" s="25"/>
      <c r="F39" s="25"/>
      <c r="G39" s="26"/>
      <c r="H39" s="26"/>
      <c r="I39" s="50"/>
      <c r="J39" s="26"/>
      <c r="K39" s="27"/>
      <c r="L39" s="28"/>
      <c r="M39" s="29"/>
      <c r="N39" s="280"/>
    </row>
    <row r="40" spans="1:14" ht="15.75" thickBot="1">
      <c r="A40" s="153" t="s">
        <v>51</v>
      </c>
      <c r="B40" s="154"/>
      <c r="C40" s="155"/>
      <c r="D40" s="156"/>
      <c r="E40" s="156"/>
      <c r="F40" s="156"/>
      <c r="G40" s="157"/>
      <c r="H40" s="157"/>
      <c r="I40" s="157"/>
      <c r="J40" s="157"/>
      <c r="K40" s="158"/>
      <c r="L40" s="37"/>
      <c r="M40" s="159"/>
      <c r="N40" s="281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72" t="s">
        <v>53</v>
      </c>
      <c r="B42" s="145"/>
      <c r="C42" s="146"/>
      <c r="D42" s="147"/>
      <c r="E42" s="148"/>
      <c r="F42" s="148"/>
      <c r="G42" s="149"/>
      <c r="H42" s="149"/>
      <c r="I42" s="149"/>
      <c r="J42" s="149"/>
      <c r="K42" s="150"/>
      <c r="L42" s="151"/>
      <c r="M42" s="152"/>
      <c r="N42" s="198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98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0</v>
      </c>
      <c r="D44" s="76">
        <f t="shared" si="0"/>
        <v>0</v>
      </c>
      <c r="E44" s="77">
        <f t="shared" si="0"/>
        <v>0</v>
      </c>
      <c r="F44" s="77">
        <f t="shared" si="0"/>
        <v>0</v>
      </c>
      <c r="G44" s="77">
        <f t="shared" si="0"/>
        <v>0</v>
      </c>
      <c r="H44" s="77">
        <f t="shared" si="0"/>
        <v>0</v>
      </c>
      <c r="I44" s="77">
        <f t="shared" si="0"/>
        <v>0</v>
      </c>
      <c r="J44" s="77">
        <f t="shared" si="0"/>
        <v>0</v>
      </c>
      <c r="K44" s="78">
        <f t="shared" si="0"/>
        <v>0</v>
      </c>
      <c r="L44" s="74">
        <f t="shared" si="0"/>
        <v>0</v>
      </c>
      <c r="M44" s="75">
        <f t="shared" si="0"/>
        <v>0</v>
      </c>
      <c r="N44" s="198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98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0</v>
      </c>
      <c r="D46" s="81">
        <f t="shared" si="1"/>
        <v>0</v>
      </c>
      <c r="E46" s="82">
        <f t="shared" si="1"/>
        <v>0</v>
      </c>
      <c r="F46" s="82">
        <f t="shared" si="1"/>
        <v>0</v>
      </c>
      <c r="G46" s="82">
        <f t="shared" si="1"/>
        <v>0</v>
      </c>
      <c r="H46" s="82">
        <f t="shared" si="1"/>
        <v>0</v>
      </c>
      <c r="I46" s="82">
        <f t="shared" si="1"/>
        <v>0</v>
      </c>
      <c r="J46" s="82">
        <f t="shared" si="1"/>
        <v>0</v>
      </c>
      <c r="K46" s="83">
        <f t="shared" si="1"/>
        <v>0</v>
      </c>
      <c r="L46" s="79">
        <f t="shared" si="1"/>
        <v>0</v>
      </c>
      <c r="M46" s="80">
        <f t="shared" si="1"/>
        <v>0</v>
      </c>
      <c r="N46" s="198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98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11.5</v>
      </c>
      <c r="D49" s="94">
        <v>11.1</v>
      </c>
      <c r="E49" s="95">
        <v>11.1</v>
      </c>
      <c r="F49" s="95">
        <v>11.1</v>
      </c>
      <c r="G49" s="95">
        <v>11.2</v>
      </c>
      <c r="H49" s="95">
        <v>11.2</v>
      </c>
      <c r="I49" s="96">
        <v>11.3</v>
      </c>
      <c r="J49" s="96">
        <v>11.3</v>
      </c>
      <c r="K49" s="96">
        <v>11.4</v>
      </c>
      <c r="L49" s="97">
        <v>0</v>
      </c>
      <c r="M49" s="98">
        <v>0</v>
      </c>
      <c r="N49" s="39"/>
    </row>
    <row r="50" spans="1:14" ht="15.75" thickBot="1">
      <c r="A50" s="197"/>
      <c r="B50" s="100"/>
      <c r="C50" s="100"/>
      <c r="D50" s="100"/>
      <c r="E50" s="100"/>
      <c r="F50" s="100"/>
      <c r="G50" s="100"/>
      <c r="H50" s="100"/>
      <c r="I50" s="197"/>
      <c r="J50" s="197"/>
      <c r="K50" s="197"/>
      <c r="L50" s="197"/>
      <c r="M50" s="197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0</v>
      </c>
      <c r="D51" s="103">
        <f t="shared" si="2"/>
        <v>0</v>
      </c>
      <c r="E51" s="104">
        <f t="shared" si="2"/>
        <v>0</v>
      </c>
      <c r="F51" s="104">
        <f t="shared" si="2"/>
        <v>0</v>
      </c>
      <c r="G51" s="104">
        <f t="shared" si="2"/>
        <v>0</v>
      </c>
      <c r="H51" s="104">
        <f t="shared" si="2"/>
        <v>0</v>
      </c>
      <c r="I51" s="104">
        <f t="shared" si="2"/>
        <v>0</v>
      </c>
      <c r="J51" s="104">
        <f t="shared" si="2"/>
        <v>0</v>
      </c>
      <c r="K51" s="105">
        <f t="shared" si="2"/>
        <v>0</v>
      </c>
      <c r="L51" s="101">
        <f t="shared" si="2"/>
        <v>0</v>
      </c>
      <c r="M51" s="106">
        <f t="shared" si="2"/>
        <v>0</v>
      </c>
      <c r="N51" s="107" t="s">
        <v>63</v>
      </c>
    </row>
    <row r="52" spans="1:14" ht="15.75" thickBot="1">
      <c r="A52" s="197"/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97"/>
      <c r="B55" s="197"/>
      <c r="C55" s="197"/>
      <c r="D55" s="197"/>
      <c r="E55" s="100"/>
      <c r="F55" s="100"/>
      <c r="G55" s="100"/>
      <c r="H55" s="197"/>
      <c r="I55" s="197"/>
      <c r="J55" s="197"/>
      <c r="K55" s="197"/>
      <c r="L55" s="197"/>
      <c r="M55" s="197"/>
      <c r="N55" s="110"/>
    </row>
    <row r="56" spans="1:14" ht="15.75" thickBot="1">
      <c r="A56" s="72" t="s">
        <v>68</v>
      </c>
      <c r="B56" s="118"/>
      <c r="C56" s="119"/>
      <c r="D56" s="120">
        <f>(D46*D54)</f>
        <v>0</v>
      </c>
      <c r="E56" s="121">
        <f>(E46*E54)</f>
        <v>0</v>
      </c>
      <c r="F56" s="121">
        <f>(F46*F54)</f>
        <v>0</v>
      </c>
      <c r="G56" s="121">
        <f>(G46*G54)</f>
        <v>0</v>
      </c>
      <c r="H56" s="121">
        <f t="shared" ref="H56" si="3">(H46*H54)</f>
        <v>0</v>
      </c>
      <c r="I56" s="121">
        <f>(I46*I54)</f>
        <v>0</v>
      </c>
      <c r="J56" s="121">
        <f>(J46*J54)</f>
        <v>0</v>
      </c>
      <c r="K56" s="122">
        <f>(K46*K54)</f>
        <v>0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97"/>
      <c r="B57" s="197"/>
      <c r="C57" s="197"/>
      <c r="D57" s="197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0</v>
      </c>
      <c r="C58" s="260"/>
      <c r="D58" s="126" t="s">
        <v>70</v>
      </c>
      <c r="E58" s="271"/>
      <c r="F58" s="271"/>
      <c r="G58" s="271"/>
      <c r="H58" s="271"/>
      <c r="I58" s="272"/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0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0</v>
      </c>
      <c r="J59" s="250"/>
      <c r="K59" s="250"/>
      <c r="L59" s="250"/>
      <c r="M59" s="250"/>
      <c r="N59" s="250"/>
    </row>
    <row r="60" spans="1:14" ht="15.75" thickBot="1">
      <c r="A60" s="197"/>
      <c r="B60" s="127"/>
      <c r="C60" s="127"/>
      <c r="D60" s="126"/>
      <c r="E60" s="249" t="s">
        <v>73</v>
      </c>
      <c r="F60" s="249"/>
      <c r="G60" s="249"/>
      <c r="H60" s="249"/>
      <c r="I60" s="250">
        <v>0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0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97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0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0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0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97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0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97"/>
      <c r="B67" s="128"/>
      <c r="C67" s="128"/>
      <c r="D67" s="197"/>
      <c r="E67" s="252" t="s">
        <v>84</v>
      </c>
      <c r="F67" s="252"/>
      <c r="G67" s="252"/>
      <c r="H67" s="252"/>
      <c r="I67" s="253">
        <v>0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 t="e">
        <f>(B66/B61)</f>
        <v>#DIV/0!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97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0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0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/>
      <c r="B73" s="258"/>
      <c r="C73" s="258"/>
      <c r="D73" s="197"/>
      <c r="E73" s="252" t="s">
        <v>93</v>
      </c>
      <c r="F73" s="252"/>
      <c r="G73" s="252"/>
      <c r="H73" s="252"/>
      <c r="I73" s="253">
        <v>0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97"/>
      <c r="E74" s="197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97"/>
      <c r="E75" s="252" t="s">
        <v>94</v>
      </c>
      <c r="F75" s="252"/>
      <c r="G75" s="252"/>
      <c r="H75" s="252"/>
      <c r="I75" s="253">
        <f>(I67+I68+I69+I70+I71+I73+I76+I72)</f>
        <v>0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97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97"/>
      <c r="E77" s="197"/>
      <c r="F77" s="134"/>
      <c r="G77" s="195"/>
      <c r="H77" s="195"/>
      <c r="I77" s="196"/>
      <c r="J77" s="196"/>
      <c r="K77" s="196"/>
      <c r="L77" s="196"/>
      <c r="M77" s="196"/>
      <c r="N77" s="137"/>
    </row>
    <row r="78" spans="1:14">
      <c r="A78" s="255"/>
      <c r="B78" s="255"/>
      <c r="C78" s="255"/>
      <c r="D78" s="197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0</v>
      </c>
      <c r="J81" s="250"/>
      <c r="K81" s="250"/>
      <c r="L81" s="250"/>
      <c r="M81" s="250"/>
      <c r="N81" s="250"/>
    </row>
    <row r="82" spans="1:14">
      <c r="A82" s="197"/>
      <c r="B82" s="197"/>
      <c r="C82" s="197"/>
      <c r="D82" s="141"/>
      <c r="E82" s="249" t="s">
        <v>100</v>
      </c>
      <c r="F82" s="249"/>
      <c r="G82" s="249"/>
      <c r="H82" s="249"/>
      <c r="I82" s="250">
        <v>0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0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93"/>
      <c r="F85" s="193"/>
      <c r="G85" s="193"/>
      <c r="H85" s="193"/>
      <c r="I85" s="194"/>
      <c r="J85" s="194"/>
      <c r="K85" s="194"/>
      <c r="L85" s="194"/>
      <c r="M85" s="194"/>
      <c r="N85" s="194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0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93"/>
      <c r="F87" s="193"/>
      <c r="G87" s="193"/>
      <c r="H87" s="193"/>
      <c r="I87" s="194"/>
      <c r="J87" s="194"/>
      <c r="K87" s="194"/>
      <c r="L87" s="194"/>
      <c r="M87" s="194"/>
      <c r="N87" s="194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0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>
  <dimension ref="A1:N90"/>
  <sheetViews>
    <sheetView topLeftCell="A42" workbookViewId="0">
      <selection activeCell="D53" sqref="D53:M54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5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277"/>
    </row>
    <row r="2" spans="1:14" ht="15.75" thickBot="1">
      <c r="A2" s="276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277"/>
    </row>
    <row r="3" spans="1:14">
      <c r="A3" s="12" t="s">
        <v>15</v>
      </c>
      <c r="B3" s="13"/>
      <c r="C3" s="14"/>
      <c r="D3" s="15"/>
      <c r="E3" s="16"/>
      <c r="F3" s="16"/>
      <c r="G3" s="17"/>
      <c r="H3" s="17"/>
      <c r="I3" s="17"/>
      <c r="J3" s="17"/>
      <c r="K3" s="18"/>
      <c r="L3" s="19"/>
      <c r="M3" s="20"/>
      <c r="N3" s="277"/>
    </row>
    <row r="4" spans="1:14">
      <c r="A4" s="21" t="s">
        <v>16</v>
      </c>
      <c r="B4" s="22"/>
      <c r="C4" s="23"/>
      <c r="D4" s="24"/>
      <c r="E4" s="25"/>
      <c r="F4" s="25"/>
      <c r="G4" s="26"/>
      <c r="H4" s="26"/>
      <c r="I4" s="26"/>
      <c r="J4" s="26"/>
      <c r="K4" s="27"/>
      <c r="L4" s="28"/>
      <c r="M4" s="29"/>
      <c r="N4" s="277"/>
    </row>
    <row r="5" spans="1:14">
      <c r="A5" s="21" t="s">
        <v>17</v>
      </c>
      <c r="B5" s="22"/>
      <c r="C5" s="23"/>
      <c r="D5" s="24"/>
      <c r="E5" s="25"/>
      <c r="F5" s="25"/>
      <c r="G5" s="26"/>
      <c r="H5" s="26"/>
      <c r="I5" s="26"/>
      <c r="J5" s="26"/>
      <c r="K5" s="27"/>
      <c r="L5" s="28"/>
      <c r="M5" s="29"/>
      <c r="N5" s="277"/>
    </row>
    <row r="6" spans="1:14">
      <c r="A6" s="21" t="s">
        <v>18</v>
      </c>
      <c r="B6" s="22"/>
      <c r="C6" s="23"/>
      <c r="D6" s="24"/>
      <c r="E6" s="25"/>
      <c r="F6" s="25"/>
      <c r="G6" s="26"/>
      <c r="H6" s="26"/>
      <c r="I6" s="26"/>
      <c r="J6" s="26"/>
      <c r="K6" s="27"/>
      <c r="L6" s="28"/>
      <c r="M6" s="29"/>
      <c r="N6" s="277"/>
    </row>
    <row r="7" spans="1:14">
      <c r="A7" s="21" t="s">
        <v>19</v>
      </c>
      <c r="B7" s="22"/>
      <c r="C7" s="23"/>
      <c r="D7" s="24"/>
      <c r="E7" s="25"/>
      <c r="F7" s="25"/>
      <c r="G7" s="26"/>
      <c r="H7" s="26"/>
      <c r="I7" s="26"/>
      <c r="J7" s="26"/>
      <c r="K7" s="27"/>
      <c r="L7" s="28"/>
      <c r="M7" s="29"/>
      <c r="N7" s="277"/>
    </row>
    <row r="8" spans="1:14" ht="15.75" thickBot="1">
      <c r="A8" s="30" t="s">
        <v>20</v>
      </c>
      <c r="B8" s="31"/>
      <c r="C8" s="32"/>
      <c r="D8" s="33"/>
      <c r="E8" s="34"/>
      <c r="F8" s="34"/>
      <c r="G8" s="35"/>
      <c r="H8" s="35"/>
      <c r="I8" s="35"/>
      <c r="J8" s="35"/>
      <c r="K8" s="36"/>
      <c r="L8" s="37"/>
      <c r="M8" s="38"/>
      <c r="N8" s="39"/>
    </row>
    <row r="9" spans="1:14" s="43" customFormat="1" ht="15.75" thickBot="1">
      <c r="A9" s="40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198"/>
    </row>
    <row r="10" spans="1:14">
      <c r="A10" s="12" t="s">
        <v>21</v>
      </c>
      <c r="B10" s="13"/>
      <c r="C10" s="44"/>
      <c r="D10" s="16"/>
      <c r="E10" s="16"/>
      <c r="F10" s="16"/>
      <c r="G10" s="17"/>
      <c r="H10" s="17"/>
      <c r="I10" s="45"/>
      <c r="J10" s="17"/>
      <c r="K10" s="46"/>
      <c r="L10" s="47"/>
      <c r="M10" s="20"/>
      <c r="N10" s="278" t="s">
        <v>22</v>
      </c>
    </row>
    <row r="11" spans="1:14">
      <c r="A11" s="21" t="s">
        <v>23</v>
      </c>
      <c r="B11" s="22"/>
      <c r="C11" s="49"/>
      <c r="D11" s="25"/>
      <c r="E11" s="25"/>
      <c r="F11" s="25"/>
      <c r="G11" s="26"/>
      <c r="H11" s="26"/>
      <c r="I11" s="50"/>
      <c r="J11" s="26"/>
      <c r="K11" s="51"/>
      <c r="L11" s="52"/>
      <c r="M11" s="29"/>
      <c r="N11" s="278"/>
    </row>
    <row r="12" spans="1:14">
      <c r="A12" s="21" t="s">
        <v>24</v>
      </c>
      <c r="B12" s="22"/>
      <c r="C12" s="49"/>
      <c r="D12" s="25"/>
      <c r="E12" s="25"/>
      <c r="F12" s="25"/>
      <c r="G12" s="26"/>
      <c r="H12" s="26"/>
      <c r="I12" s="26"/>
      <c r="J12" s="50"/>
      <c r="K12" s="51"/>
      <c r="L12" s="52"/>
      <c r="M12" s="29"/>
      <c r="N12" s="278"/>
    </row>
    <row r="13" spans="1:14">
      <c r="A13" s="21" t="s">
        <v>25</v>
      </c>
      <c r="B13" s="22"/>
      <c r="C13" s="49"/>
      <c r="D13" s="25"/>
      <c r="E13" s="25"/>
      <c r="F13" s="53"/>
      <c r="G13" s="26"/>
      <c r="H13" s="26"/>
      <c r="I13" s="26"/>
      <c r="J13" s="26"/>
      <c r="K13" s="51"/>
      <c r="L13" s="52"/>
      <c r="M13" s="29"/>
      <c r="N13" s="278"/>
    </row>
    <row r="14" spans="1:14">
      <c r="A14" s="21" t="s">
        <v>26</v>
      </c>
      <c r="B14" s="22"/>
      <c r="C14" s="49"/>
      <c r="D14" s="25"/>
      <c r="E14" s="25"/>
      <c r="F14" s="53"/>
      <c r="G14" s="26"/>
      <c r="H14" s="26"/>
      <c r="I14" s="26"/>
      <c r="J14" s="26"/>
      <c r="K14" s="51"/>
      <c r="L14" s="52"/>
      <c r="M14" s="29"/>
      <c r="N14" s="278"/>
    </row>
    <row r="15" spans="1:14">
      <c r="A15" s="21" t="s">
        <v>27</v>
      </c>
      <c r="B15" s="22"/>
      <c r="C15" s="49"/>
      <c r="D15" s="25"/>
      <c r="E15" s="25"/>
      <c r="F15" s="54"/>
      <c r="G15" s="26"/>
      <c r="H15" s="26"/>
      <c r="I15" s="50"/>
      <c r="J15" s="26"/>
      <c r="K15" s="51"/>
      <c r="L15" s="52"/>
      <c r="M15" s="29"/>
      <c r="N15" s="278"/>
    </row>
    <row r="16" spans="1:14">
      <c r="A16" s="21" t="s">
        <v>28</v>
      </c>
      <c r="B16" s="22"/>
      <c r="C16" s="49"/>
      <c r="D16" s="53"/>
      <c r="E16" s="25"/>
      <c r="F16" s="25"/>
      <c r="G16" s="26"/>
      <c r="H16" s="26"/>
      <c r="I16" s="26"/>
      <c r="J16" s="26"/>
      <c r="K16" s="51"/>
      <c r="L16" s="52"/>
      <c r="M16" s="29"/>
      <c r="N16" s="278"/>
    </row>
    <row r="17" spans="1:14">
      <c r="A17" s="21" t="s">
        <v>29</v>
      </c>
      <c r="B17" s="22"/>
      <c r="C17" s="49"/>
      <c r="D17" s="53"/>
      <c r="E17" s="25"/>
      <c r="F17" s="25"/>
      <c r="G17" s="26"/>
      <c r="H17" s="26"/>
      <c r="I17" s="26"/>
      <c r="J17" s="26"/>
      <c r="K17" s="51"/>
      <c r="L17" s="52"/>
      <c r="M17" s="29"/>
      <c r="N17" s="278"/>
    </row>
    <row r="18" spans="1:14">
      <c r="A18" s="21" t="s">
        <v>30</v>
      </c>
      <c r="B18" s="22"/>
      <c r="C18" s="49"/>
      <c r="D18" s="53"/>
      <c r="E18" s="25"/>
      <c r="F18" s="25"/>
      <c r="G18" s="26"/>
      <c r="H18" s="26"/>
      <c r="I18" s="26"/>
      <c r="J18" s="26"/>
      <c r="K18" s="51"/>
      <c r="L18" s="52"/>
      <c r="M18" s="29"/>
      <c r="N18" s="278"/>
    </row>
    <row r="19" spans="1:14">
      <c r="A19" s="21" t="s">
        <v>31</v>
      </c>
      <c r="B19" s="22"/>
      <c r="C19" s="49"/>
      <c r="D19" s="53"/>
      <c r="E19" s="25"/>
      <c r="F19" s="25"/>
      <c r="G19" s="26"/>
      <c r="H19" s="26"/>
      <c r="I19" s="26"/>
      <c r="J19" s="26"/>
      <c r="K19" s="51"/>
      <c r="L19" s="52"/>
      <c r="M19" s="29"/>
      <c r="N19" s="278"/>
    </row>
    <row r="20" spans="1:14">
      <c r="A20" s="21" t="s">
        <v>32</v>
      </c>
      <c r="B20" s="22"/>
      <c r="C20" s="49"/>
      <c r="D20" s="53"/>
      <c r="E20" s="25"/>
      <c r="F20" s="25"/>
      <c r="G20" s="26"/>
      <c r="H20" s="26"/>
      <c r="I20" s="26"/>
      <c r="J20" s="26"/>
      <c r="K20" s="51"/>
      <c r="L20" s="52"/>
      <c r="M20" s="29"/>
      <c r="N20" s="278"/>
    </row>
    <row r="21" spans="1:14">
      <c r="A21" s="21" t="s">
        <v>33</v>
      </c>
      <c r="B21" s="22"/>
      <c r="C21" s="49"/>
      <c r="D21" s="53"/>
      <c r="E21" s="25"/>
      <c r="F21" s="25"/>
      <c r="G21" s="26"/>
      <c r="H21" s="26"/>
      <c r="I21" s="26"/>
      <c r="J21" s="26"/>
      <c r="K21" s="51"/>
      <c r="L21" s="52"/>
      <c r="M21" s="29"/>
      <c r="N21" s="278"/>
    </row>
    <row r="22" spans="1:14">
      <c r="A22" s="21" t="s">
        <v>34</v>
      </c>
      <c r="B22" s="22"/>
      <c r="C22" s="49"/>
      <c r="D22" s="53"/>
      <c r="E22" s="25"/>
      <c r="F22" s="25"/>
      <c r="G22" s="26"/>
      <c r="H22" s="26"/>
      <c r="I22" s="26"/>
      <c r="J22" s="26"/>
      <c r="K22" s="51"/>
      <c r="L22" s="52"/>
      <c r="M22" s="29"/>
      <c r="N22" s="278"/>
    </row>
    <row r="23" spans="1:14">
      <c r="A23" s="21" t="s">
        <v>35</v>
      </c>
      <c r="B23" s="22"/>
      <c r="C23" s="49"/>
      <c r="D23" s="53"/>
      <c r="E23" s="25"/>
      <c r="F23" s="25"/>
      <c r="G23" s="26"/>
      <c r="H23" s="26"/>
      <c r="I23" s="26"/>
      <c r="J23" s="26"/>
      <c r="K23" s="51"/>
      <c r="L23" s="52"/>
      <c r="M23" s="29"/>
      <c r="N23" s="278"/>
    </row>
    <row r="24" spans="1:14">
      <c r="A24" s="21" t="s">
        <v>36</v>
      </c>
      <c r="B24" s="22"/>
      <c r="C24" s="49"/>
      <c r="D24" s="53"/>
      <c r="E24" s="25"/>
      <c r="F24" s="25"/>
      <c r="G24" s="26"/>
      <c r="H24" s="26"/>
      <c r="I24" s="26"/>
      <c r="J24" s="26"/>
      <c r="K24" s="51"/>
      <c r="L24" s="52"/>
      <c r="M24" s="29"/>
      <c r="N24" s="278"/>
    </row>
    <row r="25" spans="1:14">
      <c r="A25" s="55" t="s">
        <v>37</v>
      </c>
      <c r="B25" s="56"/>
      <c r="C25" s="57"/>
      <c r="D25" s="58"/>
      <c r="E25" s="59"/>
      <c r="F25" s="59"/>
      <c r="G25" s="60"/>
      <c r="H25" s="60"/>
      <c r="I25" s="60"/>
      <c r="J25" s="60"/>
      <c r="K25" s="61"/>
      <c r="L25" s="62"/>
      <c r="M25" s="63"/>
      <c r="N25" s="278"/>
    </row>
    <row r="26" spans="1:14" ht="15.75" thickBot="1">
      <c r="A26" s="64" t="s">
        <v>38</v>
      </c>
      <c r="B26" s="31"/>
      <c r="C26" s="65"/>
      <c r="D26" s="66"/>
      <c r="E26" s="34"/>
      <c r="F26" s="34"/>
      <c r="G26" s="35"/>
      <c r="H26" s="35"/>
      <c r="I26" s="35"/>
      <c r="J26" s="35"/>
      <c r="K26" s="67"/>
      <c r="L26" s="68"/>
      <c r="M26" s="38"/>
      <c r="N26" s="198"/>
    </row>
    <row r="27" spans="1:14" ht="15.75" thickBot="1">
      <c r="A27" s="69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198"/>
    </row>
    <row r="28" spans="1:14">
      <c r="A28" s="12" t="s">
        <v>39</v>
      </c>
      <c r="B28" s="13"/>
      <c r="C28" s="44"/>
      <c r="D28" s="16"/>
      <c r="E28" s="16"/>
      <c r="F28" s="16"/>
      <c r="G28" s="70"/>
      <c r="H28" s="71"/>
      <c r="I28" s="17"/>
      <c r="J28" s="17"/>
      <c r="K28" s="18"/>
      <c r="L28" s="19"/>
      <c r="M28" s="20"/>
      <c r="N28" s="279" t="s">
        <v>40</v>
      </c>
    </row>
    <row r="29" spans="1:14">
      <c r="A29" s="21" t="s">
        <v>41</v>
      </c>
      <c r="B29" s="22"/>
      <c r="C29" s="49"/>
      <c r="D29" s="25"/>
      <c r="E29" s="53"/>
      <c r="F29" s="25"/>
      <c r="G29" s="26"/>
      <c r="H29" s="26"/>
      <c r="I29" s="26"/>
      <c r="J29" s="26"/>
      <c r="K29" s="27"/>
      <c r="L29" s="28"/>
      <c r="M29" s="29"/>
      <c r="N29" s="280"/>
    </row>
    <row r="30" spans="1:14">
      <c r="A30" s="21" t="s">
        <v>42</v>
      </c>
      <c r="B30" s="22"/>
      <c r="C30" s="49"/>
      <c r="D30" s="25"/>
      <c r="E30" s="53"/>
      <c r="F30" s="25"/>
      <c r="G30" s="26"/>
      <c r="H30" s="26"/>
      <c r="I30" s="26"/>
      <c r="J30" s="26"/>
      <c r="K30" s="27"/>
      <c r="L30" s="28"/>
      <c r="M30" s="29"/>
      <c r="N30" s="280"/>
    </row>
    <row r="31" spans="1:14">
      <c r="A31" s="21" t="s">
        <v>43</v>
      </c>
      <c r="B31" s="22"/>
      <c r="C31" s="49"/>
      <c r="D31" s="25"/>
      <c r="E31" s="53"/>
      <c r="F31" s="25"/>
      <c r="G31" s="26"/>
      <c r="H31" s="26"/>
      <c r="I31" s="26"/>
      <c r="J31" s="26"/>
      <c r="K31" s="27"/>
      <c r="L31" s="28"/>
      <c r="M31" s="29"/>
      <c r="N31" s="280"/>
    </row>
    <row r="32" spans="1:14">
      <c r="A32" s="21" t="s">
        <v>44</v>
      </c>
      <c r="B32" s="22"/>
      <c r="C32" s="49"/>
      <c r="D32" s="25"/>
      <c r="E32" s="25"/>
      <c r="F32" s="25"/>
      <c r="G32" s="26"/>
      <c r="H32" s="26"/>
      <c r="I32" s="50"/>
      <c r="J32" s="26"/>
      <c r="K32" s="27"/>
      <c r="L32" s="28"/>
      <c r="M32" s="29"/>
      <c r="N32" s="280"/>
    </row>
    <row r="33" spans="1:14">
      <c r="A33" s="21" t="s">
        <v>52</v>
      </c>
      <c r="B33" s="22"/>
      <c r="C33" s="49"/>
      <c r="D33" s="50"/>
      <c r="E33" s="25"/>
      <c r="F33" s="25"/>
      <c r="G33" s="26"/>
      <c r="H33" s="26"/>
      <c r="I33" s="26"/>
      <c r="J33" s="26"/>
      <c r="K33" s="27"/>
      <c r="L33" s="28"/>
      <c r="M33" s="29"/>
      <c r="N33" s="280"/>
    </row>
    <row r="34" spans="1:14">
      <c r="A34" s="21" t="s">
        <v>45</v>
      </c>
      <c r="B34" s="22"/>
      <c r="C34" s="49"/>
      <c r="D34" s="50"/>
      <c r="E34" s="25"/>
      <c r="F34" s="25"/>
      <c r="G34" s="26"/>
      <c r="H34" s="26"/>
      <c r="I34" s="26"/>
      <c r="J34" s="26"/>
      <c r="K34" s="27"/>
      <c r="L34" s="28"/>
      <c r="M34" s="29"/>
      <c r="N34" s="280"/>
    </row>
    <row r="35" spans="1:14">
      <c r="A35" s="21" t="s">
        <v>46</v>
      </c>
      <c r="B35" s="22"/>
      <c r="C35" s="49"/>
      <c r="D35" s="50"/>
      <c r="E35" s="25"/>
      <c r="F35" s="25"/>
      <c r="G35" s="26"/>
      <c r="H35" s="26"/>
      <c r="I35" s="26"/>
      <c r="J35" s="26"/>
      <c r="K35" s="27"/>
      <c r="L35" s="28"/>
      <c r="M35" s="29"/>
      <c r="N35" s="280"/>
    </row>
    <row r="36" spans="1:14">
      <c r="A36" s="21" t="s">
        <v>47</v>
      </c>
      <c r="B36" s="22"/>
      <c r="C36" s="49"/>
      <c r="D36" s="25"/>
      <c r="E36" s="25"/>
      <c r="F36" s="25"/>
      <c r="G36" s="26"/>
      <c r="H36" s="50"/>
      <c r="I36" s="26"/>
      <c r="J36" s="26"/>
      <c r="K36" s="27"/>
      <c r="L36" s="28"/>
      <c r="M36" s="29"/>
      <c r="N36" s="280"/>
    </row>
    <row r="37" spans="1:14">
      <c r="A37" s="21" t="s">
        <v>48</v>
      </c>
      <c r="B37" s="22"/>
      <c r="C37" s="49"/>
      <c r="D37" s="53"/>
      <c r="E37" s="25"/>
      <c r="F37" s="25"/>
      <c r="G37" s="26"/>
      <c r="H37" s="26"/>
      <c r="I37" s="26"/>
      <c r="J37" s="26"/>
      <c r="K37" s="27"/>
      <c r="L37" s="28"/>
      <c r="M37" s="29"/>
      <c r="N37" s="280"/>
    </row>
    <row r="38" spans="1:14" s="43" customFormat="1">
      <c r="A38" s="21" t="s">
        <v>49</v>
      </c>
      <c r="B38" s="22"/>
      <c r="C38" s="49"/>
      <c r="D38" s="53"/>
      <c r="E38" s="25"/>
      <c r="F38" s="25"/>
      <c r="G38" s="26"/>
      <c r="H38" s="26"/>
      <c r="I38" s="26"/>
      <c r="J38" s="26"/>
      <c r="K38" s="27"/>
      <c r="L38" s="28"/>
      <c r="M38" s="29"/>
      <c r="N38" s="280"/>
    </row>
    <row r="39" spans="1:14">
      <c r="A39" s="21" t="s">
        <v>50</v>
      </c>
      <c r="B39" s="22"/>
      <c r="C39" s="49"/>
      <c r="D39" s="25"/>
      <c r="E39" s="25"/>
      <c r="F39" s="25"/>
      <c r="G39" s="26"/>
      <c r="H39" s="26"/>
      <c r="I39" s="50"/>
      <c r="J39" s="26"/>
      <c r="K39" s="27"/>
      <c r="L39" s="28"/>
      <c r="M39" s="29"/>
      <c r="N39" s="280"/>
    </row>
    <row r="40" spans="1:14" ht="15.75" thickBot="1">
      <c r="A40" s="153" t="s">
        <v>51</v>
      </c>
      <c r="B40" s="154"/>
      <c r="C40" s="155"/>
      <c r="D40" s="156"/>
      <c r="E40" s="156"/>
      <c r="F40" s="156"/>
      <c r="G40" s="157"/>
      <c r="H40" s="157"/>
      <c r="I40" s="157"/>
      <c r="J40" s="157"/>
      <c r="K40" s="158"/>
      <c r="L40" s="37"/>
      <c r="M40" s="159"/>
      <c r="N40" s="281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72" t="s">
        <v>53</v>
      </c>
      <c r="B42" s="145"/>
      <c r="C42" s="146"/>
      <c r="D42" s="147"/>
      <c r="E42" s="148"/>
      <c r="F42" s="148"/>
      <c r="G42" s="149"/>
      <c r="H42" s="149"/>
      <c r="I42" s="149"/>
      <c r="J42" s="149"/>
      <c r="K42" s="150"/>
      <c r="L42" s="151"/>
      <c r="M42" s="152"/>
      <c r="N42" s="198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98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0</v>
      </c>
      <c r="D44" s="76">
        <f t="shared" si="0"/>
        <v>0</v>
      </c>
      <c r="E44" s="77">
        <f t="shared" si="0"/>
        <v>0</v>
      </c>
      <c r="F44" s="77">
        <f t="shared" si="0"/>
        <v>0</v>
      </c>
      <c r="G44" s="77">
        <f t="shared" si="0"/>
        <v>0</v>
      </c>
      <c r="H44" s="77">
        <f t="shared" si="0"/>
        <v>0</v>
      </c>
      <c r="I44" s="77">
        <f t="shared" si="0"/>
        <v>0</v>
      </c>
      <c r="J44" s="77">
        <f t="shared" si="0"/>
        <v>0</v>
      </c>
      <c r="K44" s="78">
        <f t="shared" si="0"/>
        <v>0</v>
      </c>
      <c r="L44" s="74">
        <f t="shared" si="0"/>
        <v>0</v>
      </c>
      <c r="M44" s="75">
        <f t="shared" si="0"/>
        <v>0</v>
      </c>
      <c r="N44" s="198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98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0</v>
      </c>
      <c r="D46" s="81">
        <f t="shared" si="1"/>
        <v>0</v>
      </c>
      <c r="E46" s="82">
        <f t="shared" si="1"/>
        <v>0</v>
      </c>
      <c r="F46" s="82">
        <f t="shared" si="1"/>
        <v>0</v>
      </c>
      <c r="G46" s="82">
        <f t="shared" si="1"/>
        <v>0</v>
      </c>
      <c r="H46" s="82">
        <f t="shared" si="1"/>
        <v>0</v>
      </c>
      <c r="I46" s="82">
        <f t="shared" si="1"/>
        <v>0</v>
      </c>
      <c r="J46" s="82">
        <f t="shared" si="1"/>
        <v>0</v>
      </c>
      <c r="K46" s="83">
        <f t="shared" si="1"/>
        <v>0</v>
      </c>
      <c r="L46" s="79">
        <f t="shared" si="1"/>
        <v>0</v>
      </c>
      <c r="M46" s="80">
        <f t="shared" si="1"/>
        <v>0</v>
      </c>
      <c r="N46" s="198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98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11.5</v>
      </c>
      <c r="D49" s="94">
        <v>11.1</v>
      </c>
      <c r="E49" s="95">
        <v>11.1</v>
      </c>
      <c r="F49" s="95">
        <v>11.1</v>
      </c>
      <c r="G49" s="95">
        <v>11.2</v>
      </c>
      <c r="H49" s="95">
        <v>11.2</v>
      </c>
      <c r="I49" s="96">
        <v>11.3</v>
      </c>
      <c r="J49" s="96">
        <v>11.3</v>
      </c>
      <c r="K49" s="96">
        <v>11.4</v>
      </c>
      <c r="L49" s="97">
        <v>0</v>
      </c>
      <c r="M49" s="98">
        <v>0</v>
      </c>
      <c r="N49" s="39"/>
    </row>
    <row r="50" spans="1:14" ht="15.75" thickBot="1">
      <c r="A50" s="197"/>
      <c r="B50" s="100"/>
      <c r="C50" s="100"/>
      <c r="D50" s="100"/>
      <c r="E50" s="100"/>
      <c r="F50" s="100"/>
      <c r="G50" s="100"/>
      <c r="H50" s="100"/>
      <c r="I50" s="197"/>
      <c r="J50" s="197"/>
      <c r="K50" s="197"/>
      <c r="L50" s="197"/>
      <c r="M50" s="197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0</v>
      </c>
      <c r="D51" s="103">
        <f t="shared" si="2"/>
        <v>0</v>
      </c>
      <c r="E51" s="104">
        <f t="shared" si="2"/>
        <v>0</v>
      </c>
      <c r="F51" s="104">
        <f t="shared" si="2"/>
        <v>0</v>
      </c>
      <c r="G51" s="104">
        <f t="shared" si="2"/>
        <v>0</v>
      </c>
      <c r="H51" s="104">
        <f t="shared" si="2"/>
        <v>0</v>
      </c>
      <c r="I51" s="104">
        <f t="shared" si="2"/>
        <v>0</v>
      </c>
      <c r="J51" s="104">
        <f t="shared" si="2"/>
        <v>0</v>
      </c>
      <c r="K51" s="105">
        <f t="shared" si="2"/>
        <v>0</v>
      </c>
      <c r="L51" s="101">
        <f t="shared" si="2"/>
        <v>0</v>
      </c>
      <c r="M51" s="106">
        <f t="shared" si="2"/>
        <v>0</v>
      </c>
      <c r="N51" s="107" t="s">
        <v>63</v>
      </c>
    </row>
    <row r="52" spans="1:14" ht="15.75" thickBot="1">
      <c r="A52" s="197"/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97"/>
      <c r="B55" s="197"/>
      <c r="C55" s="197"/>
      <c r="D55" s="197"/>
      <c r="E55" s="100"/>
      <c r="F55" s="100"/>
      <c r="G55" s="100"/>
      <c r="H55" s="197"/>
      <c r="I55" s="197"/>
      <c r="J55" s="197"/>
      <c r="K55" s="197"/>
      <c r="L55" s="197"/>
      <c r="M55" s="197"/>
      <c r="N55" s="110"/>
    </row>
    <row r="56" spans="1:14" ht="15.75" thickBot="1">
      <c r="A56" s="72" t="s">
        <v>68</v>
      </c>
      <c r="B56" s="118"/>
      <c r="C56" s="119"/>
      <c r="D56" s="120">
        <f>(D46*D54)</f>
        <v>0</v>
      </c>
      <c r="E56" s="121">
        <f>(E46*E54)</f>
        <v>0</v>
      </c>
      <c r="F56" s="121">
        <f>(F46*F54)</f>
        <v>0</v>
      </c>
      <c r="G56" s="121">
        <f>(G46*G54)</f>
        <v>0</v>
      </c>
      <c r="H56" s="121">
        <f t="shared" ref="H56" si="3">(H46*H54)</f>
        <v>0</v>
      </c>
      <c r="I56" s="121">
        <f>(I46*I54)</f>
        <v>0</v>
      </c>
      <c r="J56" s="121">
        <f>(J46*J54)</f>
        <v>0</v>
      </c>
      <c r="K56" s="122">
        <f>(K46*K54)</f>
        <v>0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97"/>
      <c r="B57" s="197"/>
      <c r="C57" s="197"/>
      <c r="D57" s="197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0</v>
      </c>
      <c r="C58" s="260"/>
      <c r="D58" s="126" t="s">
        <v>70</v>
      </c>
      <c r="E58" s="271"/>
      <c r="F58" s="271"/>
      <c r="G58" s="271"/>
      <c r="H58" s="271"/>
      <c r="I58" s="272"/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0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0</v>
      </c>
      <c r="J59" s="250"/>
      <c r="K59" s="250"/>
      <c r="L59" s="250"/>
      <c r="M59" s="250"/>
      <c r="N59" s="250"/>
    </row>
    <row r="60" spans="1:14" ht="15.75" thickBot="1">
      <c r="A60" s="197"/>
      <c r="B60" s="127"/>
      <c r="C60" s="127"/>
      <c r="D60" s="126"/>
      <c r="E60" s="249" t="s">
        <v>73</v>
      </c>
      <c r="F60" s="249"/>
      <c r="G60" s="249"/>
      <c r="H60" s="249"/>
      <c r="I60" s="250">
        <v>0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0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97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0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0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0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97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0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97"/>
      <c r="B67" s="128"/>
      <c r="C67" s="128"/>
      <c r="D67" s="197"/>
      <c r="E67" s="252" t="s">
        <v>84</v>
      </c>
      <c r="F67" s="252"/>
      <c r="G67" s="252"/>
      <c r="H67" s="252"/>
      <c r="I67" s="253">
        <v>0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 t="e">
        <f>(B66/B61)</f>
        <v>#DIV/0!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97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0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0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/>
      <c r="B73" s="258"/>
      <c r="C73" s="258"/>
      <c r="D73" s="197"/>
      <c r="E73" s="252" t="s">
        <v>93</v>
      </c>
      <c r="F73" s="252"/>
      <c r="G73" s="252"/>
      <c r="H73" s="252"/>
      <c r="I73" s="253">
        <v>0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97"/>
      <c r="E74" s="197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97"/>
      <c r="E75" s="252" t="s">
        <v>94</v>
      </c>
      <c r="F75" s="252"/>
      <c r="G75" s="252"/>
      <c r="H75" s="252"/>
      <c r="I75" s="253">
        <f>(I67+I68+I69+I70+I71+I73+I76+I72)</f>
        <v>0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97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97"/>
      <c r="E77" s="197"/>
      <c r="F77" s="134"/>
      <c r="G77" s="195"/>
      <c r="H77" s="195"/>
      <c r="I77" s="196"/>
      <c r="J77" s="196"/>
      <c r="K77" s="196"/>
      <c r="L77" s="196"/>
      <c r="M77" s="196"/>
      <c r="N77" s="137"/>
    </row>
    <row r="78" spans="1:14">
      <c r="A78" s="255"/>
      <c r="B78" s="255"/>
      <c r="C78" s="255"/>
      <c r="D78" s="197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0</v>
      </c>
      <c r="J81" s="250"/>
      <c r="K81" s="250"/>
      <c r="L81" s="250"/>
      <c r="M81" s="250"/>
      <c r="N81" s="250"/>
    </row>
    <row r="82" spans="1:14">
      <c r="A82" s="197"/>
      <c r="B82" s="197"/>
      <c r="C82" s="197"/>
      <c r="D82" s="141"/>
      <c r="E82" s="249" t="s">
        <v>100</v>
      </c>
      <c r="F82" s="249"/>
      <c r="G82" s="249"/>
      <c r="H82" s="249"/>
      <c r="I82" s="250">
        <v>0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0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93"/>
      <c r="F85" s="193"/>
      <c r="G85" s="193"/>
      <c r="H85" s="193"/>
      <c r="I85" s="194"/>
      <c r="J85" s="194"/>
      <c r="K85" s="194"/>
      <c r="L85" s="194"/>
      <c r="M85" s="194"/>
      <c r="N85" s="194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0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93"/>
      <c r="F87" s="193"/>
      <c r="G87" s="193"/>
      <c r="H87" s="193"/>
      <c r="I87" s="194"/>
      <c r="J87" s="194"/>
      <c r="K87" s="194"/>
      <c r="L87" s="194"/>
      <c r="M87" s="194"/>
      <c r="N87" s="194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0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66" t="s">
        <v>111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2153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22009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3317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4501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2415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5849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 ht="15" customHeight="1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2234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1672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1987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400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304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793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147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140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404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238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116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279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122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0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184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188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481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 ht="15" customHeight="1">
      <c r="A28" s="204" t="s">
        <v>39</v>
      </c>
      <c r="B28" s="205"/>
      <c r="C28" s="45"/>
      <c r="D28" s="45"/>
      <c r="E28" s="45"/>
      <c r="F28" s="45"/>
      <c r="G28" s="45">
        <v>665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85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311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213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936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179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121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165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715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172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221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783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4737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53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/>
      <c r="M42" s="236"/>
      <c r="N42" s="219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8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40244</v>
      </c>
      <c r="D44" s="76">
        <f t="shared" si="0"/>
        <v>3157</v>
      </c>
      <c r="E44" s="77">
        <f t="shared" si="0"/>
        <v>609</v>
      </c>
      <c r="F44" s="77">
        <f t="shared" si="0"/>
        <v>704</v>
      </c>
      <c r="G44" s="77">
        <f t="shared" si="0"/>
        <v>665</v>
      </c>
      <c r="H44" s="77">
        <f t="shared" si="0"/>
        <v>715</v>
      </c>
      <c r="I44" s="77">
        <f t="shared" si="0"/>
        <v>6418</v>
      </c>
      <c r="J44" s="77">
        <f t="shared" si="0"/>
        <v>1987</v>
      </c>
      <c r="K44" s="78">
        <f t="shared" si="0"/>
        <v>4737</v>
      </c>
      <c r="L44" s="74">
        <f t="shared" si="0"/>
        <v>0</v>
      </c>
      <c r="M44" s="75">
        <f t="shared" si="0"/>
        <v>0</v>
      </c>
      <c r="N44" s="48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48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40244</v>
      </c>
      <c r="D46" s="81">
        <f t="shared" si="1"/>
        <v>3157</v>
      </c>
      <c r="E46" s="82">
        <f t="shared" si="1"/>
        <v>609</v>
      </c>
      <c r="F46" s="82">
        <f t="shared" si="1"/>
        <v>704</v>
      </c>
      <c r="G46" s="82">
        <f t="shared" si="1"/>
        <v>665</v>
      </c>
      <c r="H46" s="82">
        <f t="shared" si="1"/>
        <v>715</v>
      </c>
      <c r="I46" s="82">
        <f t="shared" si="1"/>
        <v>6418</v>
      </c>
      <c r="J46" s="82">
        <f t="shared" si="1"/>
        <v>1987</v>
      </c>
      <c r="K46" s="83">
        <f t="shared" si="1"/>
        <v>4737</v>
      </c>
      <c r="L46" s="79">
        <f t="shared" si="1"/>
        <v>0</v>
      </c>
      <c r="M46" s="80">
        <f t="shared" si="1"/>
        <v>0</v>
      </c>
      <c r="N46" s="48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8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0</v>
      </c>
      <c r="M49" s="98">
        <v>0</v>
      </c>
      <c r="N49" s="39"/>
    </row>
    <row r="50" spans="1:14" ht="15.75" thickBot="1">
      <c r="A50" s="138"/>
      <c r="B50" s="100"/>
      <c r="C50" s="100"/>
      <c r="D50" s="100"/>
      <c r="E50" s="100"/>
      <c r="F50" s="100"/>
      <c r="G50" s="100"/>
      <c r="H50" s="100"/>
      <c r="I50" s="138"/>
      <c r="J50" s="138"/>
      <c r="K50" s="138"/>
      <c r="L50" s="138"/>
      <c r="M50" s="138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450732.79999999999</v>
      </c>
      <c r="D51" s="103">
        <f t="shared" si="2"/>
        <v>34411.300000000003</v>
      </c>
      <c r="E51" s="104">
        <f t="shared" si="2"/>
        <v>6638.1</v>
      </c>
      <c r="F51" s="104">
        <f t="shared" si="2"/>
        <v>7673.6</v>
      </c>
      <c r="G51" s="104">
        <f t="shared" si="2"/>
        <v>7381.5</v>
      </c>
      <c r="H51" s="104">
        <f t="shared" si="2"/>
        <v>7936.5</v>
      </c>
      <c r="I51" s="104">
        <f t="shared" si="2"/>
        <v>71239.8</v>
      </c>
      <c r="J51" s="104">
        <f t="shared" si="2"/>
        <v>22055.7</v>
      </c>
      <c r="K51" s="105">
        <f t="shared" si="2"/>
        <v>52580.7</v>
      </c>
      <c r="L51" s="101">
        <f t="shared" si="2"/>
        <v>0</v>
      </c>
      <c r="M51" s="106">
        <f t="shared" si="2"/>
        <v>0</v>
      </c>
      <c r="N51" s="107" t="s">
        <v>63</v>
      </c>
    </row>
    <row r="52" spans="1:14" ht="15.75" thickBot="1">
      <c r="A52" s="138"/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38"/>
      <c r="B55" s="138"/>
      <c r="C55" s="138"/>
      <c r="D55" s="138"/>
      <c r="E55" s="100"/>
      <c r="F55" s="100"/>
      <c r="G55" s="100"/>
      <c r="H55" s="138"/>
      <c r="I55" s="138"/>
      <c r="J55" s="138"/>
      <c r="K55" s="138"/>
      <c r="L55" s="138"/>
      <c r="M55" s="138"/>
      <c r="N55" s="110"/>
    </row>
    <row r="56" spans="1:14" ht="15.75" thickBot="1">
      <c r="A56" s="72" t="s">
        <v>68</v>
      </c>
      <c r="B56" s="118"/>
      <c r="C56" s="119"/>
      <c r="D56" s="120">
        <f>(D46*D54)</f>
        <v>274.65899999999999</v>
      </c>
      <c r="E56" s="121">
        <f>(E46*E54)</f>
        <v>52.982999999999997</v>
      </c>
      <c r="F56" s="121">
        <f>(F46*F54)</f>
        <v>61.247999999999998</v>
      </c>
      <c r="G56" s="121">
        <f>(G46*G54)</f>
        <v>57.854999999999997</v>
      </c>
      <c r="H56" s="121">
        <f t="shared" ref="H56" si="3">(H46*H54)</f>
        <v>62.204999999999998</v>
      </c>
      <c r="I56" s="121">
        <f>(I46*I54)</f>
        <v>558.36599999999999</v>
      </c>
      <c r="J56" s="121">
        <f>(J46*J54)</f>
        <v>172.869</v>
      </c>
      <c r="K56" s="122">
        <f>(K46*K54)</f>
        <v>412.11899999999997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38"/>
      <c r="B57" s="138"/>
      <c r="C57" s="138"/>
      <c r="D57" s="138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59236</v>
      </c>
      <c r="C58" s="260"/>
      <c r="D58" s="126" t="s">
        <v>70</v>
      </c>
      <c r="E58" s="271">
        <v>44961</v>
      </c>
      <c r="F58" s="271"/>
      <c r="G58" s="271"/>
      <c r="H58" s="271"/>
      <c r="I58" s="272" t="s">
        <v>112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319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59334</v>
      </c>
      <c r="J59" s="250"/>
      <c r="K59" s="250"/>
      <c r="L59" s="250"/>
      <c r="M59" s="250"/>
      <c r="N59" s="250"/>
    </row>
    <row r="60" spans="1:14" ht="15.75" thickBot="1">
      <c r="A60" s="138"/>
      <c r="B60" s="127"/>
      <c r="C60" s="127"/>
      <c r="D60" s="126"/>
      <c r="E60" s="249" t="s">
        <v>73</v>
      </c>
      <c r="F60" s="249"/>
      <c r="G60" s="249"/>
      <c r="H60" s="249"/>
      <c r="I60" s="250">
        <v>59334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58917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38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660649.99999999988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59334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1652.3039999999999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38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662302.30399999989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38"/>
      <c r="B67" s="128"/>
      <c r="C67" s="128"/>
      <c r="D67" s="138"/>
      <c r="E67" s="252" t="s">
        <v>84</v>
      </c>
      <c r="F67" s="252"/>
      <c r="G67" s="252"/>
      <c r="H67" s="252"/>
      <c r="I67" s="253">
        <v>44048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11.241276779197852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38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59334</v>
      </c>
      <c r="J71" s="253"/>
      <c r="K71" s="253"/>
      <c r="L71" s="253"/>
      <c r="M71" s="253"/>
      <c r="N71" s="253"/>
    </row>
    <row r="72" spans="1:14" ht="15" customHeight="1" thickBot="1">
      <c r="A72" s="73" t="s">
        <v>91</v>
      </c>
      <c r="B72" s="256">
        <f>I80+I82</f>
        <v>280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 ht="15" customHeight="1">
      <c r="A73" s="258">
        <v>44961</v>
      </c>
      <c r="B73" s="258"/>
      <c r="C73" s="258"/>
      <c r="D73" s="138"/>
      <c r="E73" s="252" t="s">
        <v>93</v>
      </c>
      <c r="F73" s="252"/>
      <c r="G73" s="252"/>
      <c r="H73" s="252"/>
      <c r="I73" s="253">
        <v>-46619</v>
      </c>
      <c r="J73" s="253"/>
      <c r="K73" s="253"/>
      <c r="L73" s="253"/>
      <c r="M73" s="253"/>
      <c r="N73" s="253"/>
    </row>
    <row r="74" spans="1:14" ht="15" customHeight="1">
      <c r="A74" s="258"/>
      <c r="B74" s="258"/>
      <c r="C74" s="258"/>
      <c r="D74" s="138"/>
      <c r="E74" s="138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 ht="15" customHeight="1">
      <c r="A75" s="258"/>
      <c r="B75" s="258"/>
      <c r="C75" s="258"/>
      <c r="D75" s="138"/>
      <c r="E75" s="252" t="s">
        <v>94</v>
      </c>
      <c r="F75" s="252"/>
      <c r="G75" s="252"/>
      <c r="H75" s="252"/>
      <c r="I75" s="253">
        <f>(I67+I68+I69+I70+I71+I73+I76+I72)</f>
        <v>56763</v>
      </c>
      <c r="J75" s="253"/>
      <c r="K75" s="253"/>
      <c r="L75" s="253"/>
      <c r="M75" s="253"/>
      <c r="N75" s="253"/>
    </row>
    <row r="76" spans="1:14" ht="15" customHeight="1">
      <c r="A76" s="258"/>
      <c r="B76" s="258"/>
      <c r="C76" s="258"/>
      <c r="D76" s="138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38"/>
      <c r="E77" s="138"/>
      <c r="F77" s="134"/>
      <c r="G77" s="135"/>
      <c r="H77" s="135"/>
      <c r="I77" s="136"/>
      <c r="J77" s="136"/>
      <c r="K77" s="136"/>
      <c r="L77" s="136"/>
      <c r="M77" s="136"/>
      <c r="N77" s="137"/>
    </row>
    <row r="78" spans="1:14">
      <c r="A78" s="255" t="s">
        <v>112</v>
      </c>
      <c r="B78" s="255"/>
      <c r="C78" s="255"/>
      <c r="D78" s="138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32400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24363</v>
      </c>
      <c r="J81" s="250"/>
      <c r="K81" s="250"/>
      <c r="L81" s="250"/>
      <c r="M81" s="250"/>
      <c r="N81" s="250"/>
    </row>
    <row r="82" spans="1:14">
      <c r="A82" s="138"/>
      <c r="B82" s="138"/>
      <c r="C82" s="138"/>
      <c r="D82" s="141"/>
      <c r="E82" s="249" t="s">
        <v>100</v>
      </c>
      <c r="F82" s="249"/>
      <c r="G82" s="249"/>
      <c r="H82" s="249"/>
      <c r="I82" s="250">
        <v>280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319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42"/>
      <c r="F85" s="142"/>
      <c r="G85" s="142"/>
      <c r="H85" s="142"/>
      <c r="I85" s="143"/>
      <c r="J85" s="143"/>
      <c r="K85" s="143"/>
      <c r="L85" s="143"/>
      <c r="M85" s="143"/>
      <c r="N85" s="143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57362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42"/>
      <c r="F87" s="142"/>
      <c r="G87" s="142"/>
      <c r="H87" s="142"/>
      <c r="I87" s="143"/>
      <c r="J87" s="143"/>
      <c r="K87" s="143"/>
      <c r="L87" s="143"/>
      <c r="M87" s="143"/>
      <c r="N87" s="143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599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A88:D88"/>
    <mergeCell ref="E88:H88"/>
    <mergeCell ref="I88:N88"/>
    <mergeCell ref="I73:N73"/>
    <mergeCell ref="E76:H76"/>
    <mergeCell ref="I76:N76"/>
    <mergeCell ref="A78:C78"/>
    <mergeCell ref="E84:H84"/>
    <mergeCell ref="I84:N84"/>
    <mergeCell ref="E78:H78"/>
    <mergeCell ref="I78:N78"/>
    <mergeCell ref="I75:N75"/>
    <mergeCell ref="E79:H79"/>
    <mergeCell ref="I79:N79"/>
    <mergeCell ref="E80:H80"/>
    <mergeCell ref="I80:N80"/>
    <mergeCell ref="A1:A2"/>
    <mergeCell ref="N1:N7"/>
    <mergeCell ref="N10:N25"/>
    <mergeCell ref="N28:N40"/>
    <mergeCell ref="A41:N41"/>
    <mergeCell ref="B63:C63"/>
    <mergeCell ref="B58:C58"/>
    <mergeCell ref="E58:H58"/>
    <mergeCell ref="I58:N58"/>
    <mergeCell ref="E59:H59"/>
    <mergeCell ref="I59:N59"/>
    <mergeCell ref="E60:H60"/>
    <mergeCell ref="I60:N60"/>
    <mergeCell ref="B59:C59"/>
    <mergeCell ref="B61:C61"/>
    <mergeCell ref="E63:H63"/>
    <mergeCell ref="I63:N63"/>
    <mergeCell ref="E61:H61"/>
    <mergeCell ref="I61:N61"/>
    <mergeCell ref="E62:H62"/>
    <mergeCell ref="I62:N62"/>
    <mergeCell ref="E69:H69"/>
    <mergeCell ref="I69:N69"/>
    <mergeCell ref="E65:H65"/>
    <mergeCell ref="I65:N65"/>
    <mergeCell ref="E66:H66"/>
    <mergeCell ref="I66:N66"/>
    <mergeCell ref="B64:C64"/>
    <mergeCell ref="E64:N64"/>
    <mergeCell ref="B66:C66"/>
    <mergeCell ref="B68:C68"/>
    <mergeCell ref="E67:H67"/>
    <mergeCell ref="I67:N67"/>
    <mergeCell ref="E68:H68"/>
    <mergeCell ref="I68:N68"/>
    <mergeCell ref="I70:N70"/>
    <mergeCell ref="E71:H71"/>
    <mergeCell ref="I71:N71"/>
    <mergeCell ref="E72:H72"/>
    <mergeCell ref="I72:N72"/>
    <mergeCell ref="B70:C70"/>
    <mergeCell ref="B72:C72"/>
    <mergeCell ref="A73:C77"/>
    <mergeCell ref="E73:H73"/>
    <mergeCell ref="E75:H75"/>
    <mergeCell ref="E70:H70"/>
    <mergeCell ref="E86:H86"/>
    <mergeCell ref="I86:N86"/>
    <mergeCell ref="E81:H81"/>
    <mergeCell ref="I81:N81"/>
    <mergeCell ref="E82:H82"/>
    <mergeCell ref="I82:N82"/>
    <mergeCell ref="E83:H83"/>
    <mergeCell ref="I83:N83"/>
  </mergeCells>
  <pageMargins left="0.7" right="0.17" top="0.75" bottom="0.17" header="0.3" footer="0.17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66" t="s">
        <v>113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2250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21893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3240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4317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2153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6218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 ht="15" customHeight="1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2202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1678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1907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427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308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787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146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139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210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240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115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296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116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109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181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195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500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 ht="15" customHeight="1">
      <c r="A28" s="204" t="s">
        <v>39</v>
      </c>
      <c r="B28" s="205"/>
      <c r="C28" s="45"/>
      <c r="D28" s="45"/>
      <c r="E28" s="45"/>
      <c r="F28" s="45"/>
      <c r="G28" s="45">
        <v>669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0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311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218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951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0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122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166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766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106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212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839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4774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53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/>
      <c r="M42" s="236"/>
      <c r="N42" s="219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8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40071</v>
      </c>
      <c r="D44" s="76">
        <f t="shared" si="0"/>
        <v>2853</v>
      </c>
      <c r="E44" s="77">
        <f t="shared" si="0"/>
        <v>529</v>
      </c>
      <c r="F44" s="77">
        <f t="shared" si="0"/>
        <v>735</v>
      </c>
      <c r="G44" s="77">
        <f t="shared" si="0"/>
        <v>669</v>
      </c>
      <c r="H44" s="77">
        <f t="shared" si="0"/>
        <v>766</v>
      </c>
      <c r="I44" s="77">
        <f t="shared" si="0"/>
        <v>6457</v>
      </c>
      <c r="J44" s="77">
        <f t="shared" si="0"/>
        <v>1907</v>
      </c>
      <c r="K44" s="78">
        <f t="shared" si="0"/>
        <v>4774</v>
      </c>
      <c r="L44" s="74">
        <f t="shared" si="0"/>
        <v>0</v>
      </c>
      <c r="M44" s="75">
        <f t="shared" si="0"/>
        <v>0</v>
      </c>
      <c r="N44" s="48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48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40071</v>
      </c>
      <c r="D46" s="81">
        <f t="shared" si="1"/>
        <v>2853</v>
      </c>
      <c r="E46" s="82">
        <f t="shared" si="1"/>
        <v>529</v>
      </c>
      <c r="F46" s="82">
        <f t="shared" si="1"/>
        <v>735</v>
      </c>
      <c r="G46" s="82">
        <f t="shared" si="1"/>
        <v>669</v>
      </c>
      <c r="H46" s="82">
        <f t="shared" si="1"/>
        <v>766</v>
      </c>
      <c r="I46" s="82">
        <f t="shared" si="1"/>
        <v>6457</v>
      </c>
      <c r="J46" s="82">
        <f t="shared" si="1"/>
        <v>1907</v>
      </c>
      <c r="K46" s="83">
        <f t="shared" si="1"/>
        <v>4774</v>
      </c>
      <c r="L46" s="79">
        <f t="shared" si="1"/>
        <v>0</v>
      </c>
      <c r="M46" s="80">
        <f t="shared" si="1"/>
        <v>0</v>
      </c>
      <c r="N46" s="48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8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0</v>
      </c>
      <c r="M49" s="98">
        <v>0</v>
      </c>
      <c r="N49" s="39"/>
    </row>
    <row r="50" spans="1:14" ht="15.75" thickBot="1">
      <c r="A50" s="138"/>
      <c r="B50" s="100"/>
      <c r="C50" s="100"/>
      <c r="D50" s="100"/>
      <c r="E50" s="100"/>
      <c r="F50" s="100"/>
      <c r="G50" s="100"/>
      <c r="H50" s="100"/>
      <c r="I50" s="138"/>
      <c r="J50" s="138"/>
      <c r="K50" s="138"/>
      <c r="L50" s="138"/>
      <c r="M50" s="138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448795.19999999995</v>
      </c>
      <c r="D51" s="103">
        <f t="shared" si="2"/>
        <v>31097.7</v>
      </c>
      <c r="E51" s="104">
        <f t="shared" si="2"/>
        <v>5766.1</v>
      </c>
      <c r="F51" s="104">
        <f t="shared" si="2"/>
        <v>8011.5</v>
      </c>
      <c r="G51" s="104">
        <f t="shared" si="2"/>
        <v>7425.9</v>
      </c>
      <c r="H51" s="104">
        <f t="shared" si="2"/>
        <v>8502.6</v>
      </c>
      <c r="I51" s="104">
        <f t="shared" si="2"/>
        <v>71672.7</v>
      </c>
      <c r="J51" s="104">
        <f t="shared" si="2"/>
        <v>21167.7</v>
      </c>
      <c r="K51" s="105">
        <f t="shared" si="2"/>
        <v>52991.4</v>
      </c>
      <c r="L51" s="101">
        <f t="shared" si="2"/>
        <v>0</v>
      </c>
      <c r="M51" s="106">
        <f t="shared" si="2"/>
        <v>0</v>
      </c>
      <c r="N51" s="107" t="s">
        <v>63</v>
      </c>
    </row>
    <row r="52" spans="1:14" ht="15.75" thickBot="1">
      <c r="A52" s="138"/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38"/>
      <c r="B55" s="138"/>
      <c r="C55" s="138"/>
      <c r="D55" s="138"/>
      <c r="E55" s="100"/>
      <c r="F55" s="100"/>
      <c r="G55" s="100"/>
      <c r="H55" s="138"/>
      <c r="I55" s="138"/>
      <c r="J55" s="138"/>
      <c r="K55" s="138"/>
      <c r="L55" s="138"/>
      <c r="M55" s="138"/>
      <c r="N55" s="110"/>
    </row>
    <row r="56" spans="1:14" ht="15.75" thickBot="1">
      <c r="A56" s="72" t="s">
        <v>68</v>
      </c>
      <c r="B56" s="118"/>
      <c r="C56" s="119"/>
      <c r="D56" s="120">
        <f>(D46*D54)</f>
        <v>248.21099999999998</v>
      </c>
      <c r="E56" s="121">
        <f>(E46*E54)</f>
        <v>46.022999999999996</v>
      </c>
      <c r="F56" s="121">
        <f>(F46*F54)</f>
        <v>63.944999999999993</v>
      </c>
      <c r="G56" s="121">
        <f>(G46*G54)</f>
        <v>58.202999999999996</v>
      </c>
      <c r="H56" s="121">
        <f t="shared" ref="H56" si="3">(H46*H54)</f>
        <v>66.641999999999996</v>
      </c>
      <c r="I56" s="121">
        <f>(I46*I54)</f>
        <v>561.75900000000001</v>
      </c>
      <c r="J56" s="121">
        <f>(J46*J54)</f>
        <v>165.90899999999999</v>
      </c>
      <c r="K56" s="122">
        <f>(K46*K54)</f>
        <v>415.33799999999997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38"/>
      <c r="B57" s="138"/>
      <c r="C57" s="138"/>
      <c r="D57" s="138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58761</v>
      </c>
      <c r="C58" s="260"/>
      <c r="D58" s="126" t="s">
        <v>70</v>
      </c>
      <c r="E58" s="271">
        <v>44962</v>
      </c>
      <c r="F58" s="271"/>
      <c r="G58" s="271"/>
      <c r="H58" s="271"/>
      <c r="I58" s="272" t="s">
        <v>114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257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58821</v>
      </c>
      <c r="J59" s="250"/>
      <c r="K59" s="250"/>
      <c r="L59" s="250"/>
      <c r="M59" s="250"/>
      <c r="N59" s="250"/>
    </row>
    <row r="60" spans="1:14" ht="15.75" thickBot="1">
      <c r="A60" s="138"/>
      <c r="B60" s="127"/>
      <c r="C60" s="127"/>
      <c r="D60" s="126"/>
      <c r="E60" s="249" t="s">
        <v>73</v>
      </c>
      <c r="F60" s="249"/>
      <c r="G60" s="249"/>
      <c r="H60" s="249"/>
      <c r="I60" s="250">
        <v>58821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58504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38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655430.79999999993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58821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1626.03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38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657056.82999999996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38"/>
      <c r="B67" s="128"/>
      <c r="C67" s="128"/>
      <c r="D67" s="138"/>
      <c r="E67" s="252" t="s">
        <v>84</v>
      </c>
      <c r="F67" s="252"/>
      <c r="G67" s="252"/>
      <c r="H67" s="252"/>
      <c r="I67" s="253">
        <v>46619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11.230972753999726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38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58821</v>
      </c>
      <c r="J71" s="253"/>
      <c r="K71" s="253"/>
      <c r="L71" s="253"/>
      <c r="M71" s="253"/>
      <c r="N71" s="253"/>
    </row>
    <row r="72" spans="1:14" ht="15" customHeight="1" thickBot="1">
      <c r="A72" s="73" t="s">
        <v>91</v>
      </c>
      <c r="B72" s="256">
        <f>I80+I82</f>
        <v>288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 ht="15" customHeight="1">
      <c r="A73" s="258">
        <v>44962</v>
      </c>
      <c r="B73" s="258"/>
      <c r="C73" s="258"/>
      <c r="D73" s="138"/>
      <c r="E73" s="252" t="s">
        <v>93</v>
      </c>
      <c r="F73" s="252"/>
      <c r="G73" s="252"/>
      <c r="H73" s="252"/>
      <c r="I73" s="253">
        <v>-47517</v>
      </c>
      <c r="J73" s="253"/>
      <c r="K73" s="253"/>
      <c r="L73" s="253"/>
      <c r="M73" s="253"/>
      <c r="N73" s="253"/>
    </row>
    <row r="74" spans="1:14" ht="15" customHeight="1">
      <c r="A74" s="258"/>
      <c r="B74" s="258"/>
      <c r="C74" s="258"/>
      <c r="D74" s="138"/>
      <c r="E74" s="138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 ht="15" customHeight="1">
      <c r="A75" s="258"/>
      <c r="B75" s="258"/>
      <c r="C75" s="258"/>
      <c r="D75" s="138"/>
      <c r="E75" s="252" t="s">
        <v>94</v>
      </c>
      <c r="F75" s="252"/>
      <c r="G75" s="252"/>
      <c r="H75" s="252"/>
      <c r="I75" s="253">
        <f>(I67+I68+I69+I70+I71+I73+I76+I72)</f>
        <v>57923</v>
      </c>
      <c r="J75" s="253"/>
      <c r="K75" s="253"/>
      <c r="L75" s="253"/>
      <c r="M75" s="253"/>
      <c r="N75" s="253"/>
    </row>
    <row r="76" spans="1:14" ht="15" customHeight="1">
      <c r="A76" s="258"/>
      <c r="B76" s="258"/>
      <c r="C76" s="258"/>
      <c r="D76" s="138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38"/>
      <c r="E77" s="138"/>
      <c r="F77" s="134"/>
      <c r="G77" s="135"/>
      <c r="H77" s="135"/>
      <c r="I77" s="136"/>
      <c r="J77" s="136"/>
      <c r="K77" s="136"/>
      <c r="L77" s="136"/>
      <c r="M77" s="136"/>
      <c r="N77" s="137"/>
    </row>
    <row r="78" spans="1:14">
      <c r="A78" s="255" t="s">
        <v>114</v>
      </c>
      <c r="B78" s="255"/>
      <c r="C78" s="255"/>
      <c r="D78" s="138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32200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25188</v>
      </c>
      <c r="J81" s="250"/>
      <c r="K81" s="250"/>
      <c r="L81" s="250"/>
      <c r="M81" s="250"/>
      <c r="N81" s="250"/>
    </row>
    <row r="82" spans="1:14">
      <c r="A82" s="138"/>
      <c r="B82" s="138"/>
      <c r="C82" s="138"/>
      <c r="D82" s="141"/>
      <c r="E82" s="249" t="s">
        <v>100</v>
      </c>
      <c r="F82" s="249"/>
      <c r="G82" s="249"/>
      <c r="H82" s="249"/>
      <c r="I82" s="250">
        <v>288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257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42"/>
      <c r="F85" s="142"/>
      <c r="G85" s="142"/>
      <c r="H85" s="142"/>
      <c r="I85" s="143"/>
      <c r="J85" s="143"/>
      <c r="K85" s="143"/>
      <c r="L85" s="143"/>
      <c r="M85" s="143"/>
      <c r="N85" s="143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57933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42"/>
      <c r="F87" s="142"/>
      <c r="G87" s="142"/>
      <c r="H87" s="142"/>
      <c r="I87" s="143"/>
      <c r="J87" s="143"/>
      <c r="K87" s="143"/>
      <c r="L87" s="143"/>
      <c r="M87" s="143"/>
      <c r="N87" s="143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10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A88:D88"/>
    <mergeCell ref="E88:H88"/>
    <mergeCell ref="I88:N88"/>
    <mergeCell ref="I73:N73"/>
    <mergeCell ref="E76:H76"/>
    <mergeCell ref="I76:N76"/>
    <mergeCell ref="A78:C78"/>
    <mergeCell ref="E84:H84"/>
    <mergeCell ref="I84:N84"/>
    <mergeCell ref="E78:H78"/>
    <mergeCell ref="I78:N78"/>
    <mergeCell ref="I75:N75"/>
    <mergeCell ref="E79:H79"/>
    <mergeCell ref="I79:N79"/>
    <mergeCell ref="E80:H80"/>
    <mergeCell ref="I80:N80"/>
    <mergeCell ref="A1:A2"/>
    <mergeCell ref="N1:N7"/>
    <mergeCell ref="N10:N25"/>
    <mergeCell ref="N28:N40"/>
    <mergeCell ref="A41:N41"/>
    <mergeCell ref="B63:C63"/>
    <mergeCell ref="B58:C58"/>
    <mergeCell ref="E58:H58"/>
    <mergeCell ref="I58:N58"/>
    <mergeCell ref="E59:H59"/>
    <mergeCell ref="I59:N59"/>
    <mergeCell ref="E60:H60"/>
    <mergeCell ref="I60:N60"/>
    <mergeCell ref="B59:C59"/>
    <mergeCell ref="B61:C61"/>
    <mergeCell ref="E63:H63"/>
    <mergeCell ref="I63:N63"/>
    <mergeCell ref="E61:H61"/>
    <mergeCell ref="I61:N61"/>
    <mergeCell ref="E62:H62"/>
    <mergeCell ref="I62:N62"/>
    <mergeCell ref="E69:H69"/>
    <mergeCell ref="I69:N69"/>
    <mergeCell ref="E65:H65"/>
    <mergeCell ref="I65:N65"/>
    <mergeCell ref="E66:H66"/>
    <mergeCell ref="I66:N66"/>
    <mergeCell ref="B64:C64"/>
    <mergeCell ref="E64:N64"/>
    <mergeCell ref="B66:C66"/>
    <mergeCell ref="B68:C68"/>
    <mergeCell ref="E67:H67"/>
    <mergeCell ref="I67:N67"/>
    <mergeCell ref="E68:H68"/>
    <mergeCell ref="I68:N68"/>
    <mergeCell ref="I70:N70"/>
    <mergeCell ref="E71:H71"/>
    <mergeCell ref="I71:N71"/>
    <mergeCell ref="E72:H72"/>
    <mergeCell ref="I72:N72"/>
    <mergeCell ref="B70:C70"/>
    <mergeCell ref="B72:C72"/>
    <mergeCell ref="A73:C77"/>
    <mergeCell ref="E73:H73"/>
    <mergeCell ref="E75:H75"/>
    <mergeCell ref="E70:H70"/>
    <mergeCell ref="E86:H86"/>
    <mergeCell ref="I86:N86"/>
    <mergeCell ref="E81:H81"/>
    <mergeCell ref="I81:N81"/>
    <mergeCell ref="E82:H82"/>
    <mergeCell ref="I82:N82"/>
    <mergeCell ref="E83:H83"/>
    <mergeCell ref="I83:N83"/>
  </mergeCells>
  <pageMargins left="0.7" right="0.17" top="0.75" bottom="0.17" header="0.3" footer="0.17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5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77" t="s">
        <v>115</v>
      </c>
    </row>
    <row r="2" spans="1:14" ht="15.75" thickBot="1">
      <c r="A2" s="276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77"/>
    </row>
    <row r="3" spans="1:14">
      <c r="A3" s="12" t="s">
        <v>15</v>
      </c>
      <c r="B3" s="205"/>
      <c r="C3" s="14">
        <v>2134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77"/>
    </row>
    <row r="4" spans="1:14">
      <c r="A4" s="21" t="s">
        <v>16</v>
      </c>
      <c r="B4" s="209"/>
      <c r="C4" s="23">
        <v>21524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77"/>
    </row>
    <row r="5" spans="1:14">
      <c r="A5" s="21" t="s">
        <v>17</v>
      </c>
      <c r="B5" s="209"/>
      <c r="C5" s="23">
        <v>3250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77"/>
    </row>
    <row r="6" spans="1:14">
      <c r="A6" s="21" t="s">
        <v>18</v>
      </c>
      <c r="B6" s="209"/>
      <c r="C6" s="23">
        <v>4443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77"/>
    </row>
    <row r="7" spans="1:14">
      <c r="A7" s="21" t="s">
        <v>19</v>
      </c>
      <c r="B7" s="209"/>
      <c r="C7" s="23">
        <v>2425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77"/>
    </row>
    <row r="8" spans="1:14" ht="15.75" thickBot="1">
      <c r="A8" s="30" t="s">
        <v>20</v>
      </c>
      <c r="B8" s="213"/>
      <c r="C8" s="32">
        <v>6072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39"/>
    </row>
    <row r="9" spans="1:14" s="43" customFormat="1" ht="15.75" thickBot="1">
      <c r="A9" s="40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8"/>
    </row>
    <row r="10" spans="1:14" ht="15" customHeight="1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2202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1663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1968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415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308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820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149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113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209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244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119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303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96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0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170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163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485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 ht="15" customHeight="1">
      <c r="A28" s="204" t="s">
        <v>39</v>
      </c>
      <c r="B28" s="205"/>
      <c r="C28" s="45"/>
      <c r="D28" s="45"/>
      <c r="E28" s="45"/>
      <c r="F28" s="45"/>
      <c r="G28" s="45">
        <v>658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205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309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216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854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146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0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173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780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228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207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818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4794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53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/>
      <c r="M42" s="236"/>
      <c r="N42" s="219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8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39848</v>
      </c>
      <c r="D44" s="76">
        <f t="shared" si="0"/>
        <v>2805</v>
      </c>
      <c r="E44" s="77">
        <f t="shared" si="0"/>
        <v>730</v>
      </c>
      <c r="F44" s="77">
        <f t="shared" si="0"/>
        <v>723</v>
      </c>
      <c r="G44" s="77">
        <f t="shared" si="0"/>
        <v>658</v>
      </c>
      <c r="H44" s="77">
        <f t="shared" si="0"/>
        <v>780</v>
      </c>
      <c r="I44" s="77">
        <f t="shared" si="0"/>
        <v>6357</v>
      </c>
      <c r="J44" s="77">
        <f t="shared" si="0"/>
        <v>1968</v>
      </c>
      <c r="K44" s="78">
        <f t="shared" si="0"/>
        <v>4794</v>
      </c>
      <c r="L44" s="74">
        <f t="shared" si="0"/>
        <v>0</v>
      </c>
      <c r="M44" s="75">
        <f t="shared" si="0"/>
        <v>0</v>
      </c>
      <c r="N44" s="48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48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39848</v>
      </c>
      <c r="D46" s="81">
        <f t="shared" si="1"/>
        <v>2805</v>
      </c>
      <c r="E46" s="82">
        <f t="shared" si="1"/>
        <v>730</v>
      </c>
      <c r="F46" s="82">
        <f t="shared" si="1"/>
        <v>723</v>
      </c>
      <c r="G46" s="82">
        <f t="shared" si="1"/>
        <v>658</v>
      </c>
      <c r="H46" s="82">
        <f t="shared" si="1"/>
        <v>780</v>
      </c>
      <c r="I46" s="82">
        <f t="shared" si="1"/>
        <v>6357</v>
      </c>
      <c r="J46" s="82">
        <f t="shared" si="1"/>
        <v>1968</v>
      </c>
      <c r="K46" s="83">
        <f t="shared" si="1"/>
        <v>4794</v>
      </c>
      <c r="L46" s="79">
        <f t="shared" si="1"/>
        <v>0</v>
      </c>
      <c r="M46" s="80">
        <f t="shared" si="1"/>
        <v>0</v>
      </c>
      <c r="N46" s="48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8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0</v>
      </c>
      <c r="M49" s="98">
        <v>0</v>
      </c>
      <c r="N49" s="39"/>
    </row>
    <row r="50" spans="1:14" ht="15.75" thickBot="1">
      <c r="A50" s="138"/>
      <c r="B50" s="100"/>
      <c r="C50" s="100"/>
      <c r="D50" s="100"/>
      <c r="E50" s="100"/>
      <c r="F50" s="100"/>
      <c r="G50" s="100"/>
      <c r="H50" s="100"/>
      <c r="I50" s="138"/>
      <c r="J50" s="138"/>
      <c r="K50" s="138"/>
      <c r="L50" s="138"/>
      <c r="M50" s="138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446297.59999999998</v>
      </c>
      <c r="D51" s="103">
        <f t="shared" si="2"/>
        <v>30574.5</v>
      </c>
      <c r="E51" s="104">
        <f t="shared" si="2"/>
        <v>7957</v>
      </c>
      <c r="F51" s="104">
        <f t="shared" si="2"/>
        <v>7880.7</v>
      </c>
      <c r="G51" s="104">
        <f t="shared" si="2"/>
        <v>7303.8</v>
      </c>
      <c r="H51" s="104">
        <f t="shared" si="2"/>
        <v>8658</v>
      </c>
      <c r="I51" s="104">
        <f t="shared" si="2"/>
        <v>70562.7</v>
      </c>
      <c r="J51" s="104">
        <f t="shared" si="2"/>
        <v>21844.799999999999</v>
      </c>
      <c r="K51" s="105">
        <f t="shared" si="2"/>
        <v>53213.4</v>
      </c>
      <c r="L51" s="101">
        <f t="shared" si="2"/>
        <v>0</v>
      </c>
      <c r="M51" s="106">
        <f t="shared" si="2"/>
        <v>0</v>
      </c>
      <c r="N51" s="107" t="s">
        <v>63</v>
      </c>
    </row>
    <row r="52" spans="1:14" ht="15.75" thickBot="1">
      <c r="A52" s="138"/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38"/>
      <c r="B55" s="138"/>
      <c r="C55" s="138"/>
      <c r="D55" s="138"/>
      <c r="E55" s="100"/>
      <c r="F55" s="100"/>
      <c r="G55" s="100"/>
      <c r="H55" s="138"/>
      <c r="I55" s="138"/>
      <c r="J55" s="138"/>
      <c r="K55" s="138"/>
      <c r="L55" s="138"/>
      <c r="M55" s="138"/>
      <c r="N55" s="110"/>
    </row>
    <row r="56" spans="1:14" ht="15.75" thickBot="1">
      <c r="A56" s="72" t="s">
        <v>68</v>
      </c>
      <c r="B56" s="118"/>
      <c r="C56" s="119"/>
      <c r="D56" s="120">
        <f>(D46*D54)</f>
        <v>244.035</v>
      </c>
      <c r="E56" s="121">
        <f>(E46*E54)</f>
        <v>63.51</v>
      </c>
      <c r="F56" s="121">
        <f>(F46*F54)</f>
        <v>62.900999999999996</v>
      </c>
      <c r="G56" s="121">
        <f>(G46*G54)</f>
        <v>57.245999999999995</v>
      </c>
      <c r="H56" s="121">
        <f t="shared" ref="H56" si="3">(H46*H54)</f>
        <v>67.86</v>
      </c>
      <c r="I56" s="121">
        <f>(I46*I54)</f>
        <v>553.05899999999997</v>
      </c>
      <c r="J56" s="121">
        <f>(J46*J54)</f>
        <v>171.21599999999998</v>
      </c>
      <c r="K56" s="122">
        <f>(K46*K54)</f>
        <v>417.07799999999997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38"/>
      <c r="B57" s="138"/>
      <c r="C57" s="138"/>
      <c r="D57" s="138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58663</v>
      </c>
      <c r="C58" s="260"/>
      <c r="D58" s="126" t="s">
        <v>70</v>
      </c>
      <c r="E58" s="271">
        <v>44963</v>
      </c>
      <c r="F58" s="271"/>
      <c r="G58" s="271"/>
      <c r="H58" s="271"/>
      <c r="I58" s="272" t="s">
        <v>116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244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58714</v>
      </c>
      <c r="J59" s="250"/>
      <c r="K59" s="250"/>
      <c r="L59" s="250"/>
      <c r="M59" s="250"/>
      <c r="N59" s="250"/>
    </row>
    <row r="60" spans="1:14" ht="15.75" thickBot="1">
      <c r="A60" s="138"/>
      <c r="B60" s="127"/>
      <c r="C60" s="127"/>
      <c r="D60" s="126"/>
      <c r="E60" s="249" t="s">
        <v>73</v>
      </c>
      <c r="F60" s="249"/>
      <c r="G60" s="249"/>
      <c r="H60" s="249"/>
      <c r="I60" s="250">
        <v>58714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58419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38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654292.5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58714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1636.9049999999997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38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655929.40500000003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38"/>
      <c r="B67" s="128"/>
      <c r="C67" s="128"/>
      <c r="D67" s="138"/>
      <c r="E67" s="252" t="s">
        <v>84</v>
      </c>
      <c r="F67" s="252"/>
      <c r="G67" s="252"/>
      <c r="H67" s="252"/>
      <c r="I67" s="253">
        <v>47517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11.228014943768295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38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58714</v>
      </c>
      <c r="J71" s="253"/>
      <c r="K71" s="253"/>
      <c r="L71" s="253"/>
      <c r="M71" s="253"/>
      <c r="N71" s="253"/>
    </row>
    <row r="72" spans="1:14" ht="15" customHeight="1" thickBot="1">
      <c r="A72" s="73" t="s">
        <v>91</v>
      </c>
      <c r="B72" s="256">
        <f>I80+I82</f>
        <v>420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 ht="15" customHeight="1">
      <c r="A73" s="258">
        <v>44963</v>
      </c>
      <c r="B73" s="258"/>
      <c r="C73" s="258"/>
      <c r="D73" s="138"/>
      <c r="E73" s="252" t="s">
        <v>93</v>
      </c>
      <c r="F73" s="252"/>
      <c r="G73" s="252"/>
      <c r="H73" s="252"/>
      <c r="I73" s="253">
        <v>-46997</v>
      </c>
      <c r="J73" s="253"/>
      <c r="K73" s="253"/>
      <c r="L73" s="253"/>
      <c r="M73" s="253"/>
      <c r="N73" s="253"/>
    </row>
    <row r="74" spans="1:14" ht="15" customHeight="1">
      <c r="A74" s="258"/>
      <c r="B74" s="258"/>
      <c r="C74" s="258"/>
      <c r="D74" s="138"/>
      <c r="E74" s="138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 ht="15" customHeight="1">
      <c r="A75" s="258"/>
      <c r="B75" s="258"/>
      <c r="C75" s="258"/>
      <c r="D75" s="138"/>
      <c r="E75" s="252" t="s">
        <v>94</v>
      </c>
      <c r="F75" s="252"/>
      <c r="G75" s="252"/>
      <c r="H75" s="252"/>
      <c r="I75" s="253">
        <f>(I67+I68+I69+I70+I71+I73+I76+I72)</f>
        <v>59234</v>
      </c>
      <c r="J75" s="253"/>
      <c r="K75" s="253"/>
      <c r="L75" s="253"/>
      <c r="M75" s="253"/>
      <c r="N75" s="253"/>
    </row>
    <row r="76" spans="1:14" ht="15" customHeight="1">
      <c r="A76" s="258"/>
      <c r="B76" s="258"/>
      <c r="C76" s="258"/>
      <c r="D76" s="138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38"/>
      <c r="E77" s="138"/>
      <c r="F77" s="134"/>
      <c r="G77" s="135"/>
      <c r="H77" s="135"/>
      <c r="I77" s="136"/>
      <c r="J77" s="136"/>
      <c r="K77" s="136"/>
      <c r="L77" s="136"/>
      <c r="M77" s="136"/>
      <c r="N77" s="137"/>
    </row>
    <row r="78" spans="1:14">
      <c r="A78" s="255" t="s">
        <v>116</v>
      </c>
      <c r="B78" s="255"/>
      <c r="C78" s="255"/>
      <c r="D78" s="138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31750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140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26184</v>
      </c>
      <c r="J81" s="250"/>
      <c r="K81" s="250"/>
      <c r="L81" s="250"/>
      <c r="M81" s="250"/>
      <c r="N81" s="250"/>
    </row>
    <row r="82" spans="1:14">
      <c r="A82" s="138"/>
      <c r="B82" s="138"/>
      <c r="C82" s="138"/>
      <c r="D82" s="141"/>
      <c r="E82" s="249" t="s">
        <v>100</v>
      </c>
      <c r="F82" s="249"/>
      <c r="G82" s="249"/>
      <c r="H82" s="249"/>
      <c r="I82" s="250">
        <v>280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244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42"/>
      <c r="F85" s="142"/>
      <c r="G85" s="142"/>
      <c r="H85" s="142"/>
      <c r="I85" s="143"/>
      <c r="J85" s="143"/>
      <c r="K85" s="143"/>
      <c r="L85" s="143"/>
      <c r="M85" s="143"/>
      <c r="N85" s="143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58598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42"/>
      <c r="F87" s="142"/>
      <c r="G87" s="142"/>
      <c r="H87" s="142"/>
      <c r="I87" s="143"/>
      <c r="J87" s="143"/>
      <c r="K87" s="143"/>
      <c r="L87" s="143"/>
      <c r="M87" s="143"/>
      <c r="N87" s="143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-636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A88:D88"/>
    <mergeCell ref="E88:H88"/>
    <mergeCell ref="I88:N88"/>
    <mergeCell ref="I73:N73"/>
    <mergeCell ref="E76:H76"/>
    <mergeCell ref="I76:N76"/>
    <mergeCell ref="A78:C78"/>
    <mergeCell ref="E84:H84"/>
    <mergeCell ref="I84:N84"/>
    <mergeCell ref="E78:H78"/>
    <mergeCell ref="I78:N78"/>
    <mergeCell ref="I75:N75"/>
    <mergeCell ref="E79:H79"/>
    <mergeCell ref="I79:N79"/>
    <mergeCell ref="E80:H80"/>
    <mergeCell ref="I80:N80"/>
    <mergeCell ref="A1:A2"/>
    <mergeCell ref="N1:N7"/>
    <mergeCell ref="N10:N25"/>
    <mergeCell ref="N28:N40"/>
    <mergeCell ref="A41:N41"/>
    <mergeCell ref="B63:C63"/>
    <mergeCell ref="B58:C58"/>
    <mergeCell ref="E58:H58"/>
    <mergeCell ref="I58:N58"/>
    <mergeCell ref="E59:H59"/>
    <mergeCell ref="I59:N59"/>
    <mergeCell ref="E60:H60"/>
    <mergeCell ref="I60:N60"/>
    <mergeCell ref="B59:C59"/>
    <mergeCell ref="B61:C61"/>
    <mergeCell ref="E63:H63"/>
    <mergeCell ref="I63:N63"/>
    <mergeCell ref="E61:H61"/>
    <mergeCell ref="I61:N61"/>
    <mergeCell ref="E62:H62"/>
    <mergeCell ref="I62:N62"/>
    <mergeCell ref="E69:H69"/>
    <mergeCell ref="I69:N69"/>
    <mergeCell ref="E65:H65"/>
    <mergeCell ref="I65:N65"/>
    <mergeCell ref="E66:H66"/>
    <mergeCell ref="I66:N66"/>
    <mergeCell ref="B64:C64"/>
    <mergeCell ref="E64:N64"/>
    <mergeCell ref="B66:C66"/>
    <mergeCell ref="B68:C68"/>
    <mergeCell ref="E67:H67"/>
    <mergeCell ref="I67:N67"/>
    <mergeCell ref="E68:H68"/>
    <mergeCell ref="I68:N68"/>
    <mergeCell ref="I70:N70"/>
    <mergeCell ref="E71:H71"/>
    <mergeCell ref="I71:N71"/>
    <mergeCell ref="E72:H72"/>
    <mergeCell ref="I72:N72"/>
    <mergeCell ref="B70:C70"/>
    <mergeCell ref="B72:C72"/>
    <mergeCell ref="A73:C77"/>
    <mergeCell ref="E73:H73"/>
    <mergeCell ref="E75:H75"/>
    <mergeCell ref="E70:H70"/>
    <mergeCell ref="E86:H86"/>
    <mergeCell ref="I86:N86"/>
    <mergeCell ref="E81:H81"/>
    <mergeCell ref="I81:N81"/>
    <mergeCell ref="E82:H82"/>
    <mergeCell ref="I82:N82"/>
    <mergeCell ref="E83:H83"/>
    <mergeCell ref="I83:N83"/>
  </mergeCells>
  <pageMargins left="0.7" right="0.17" top="0.75" bottom="0.17" header="0.3" footer="0.17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66" t="s">
        <v>117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2250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21874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3308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4365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1824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5723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2350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1690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1945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418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291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806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154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163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212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250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0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280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117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102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172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187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506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625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0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298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218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784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0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196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173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754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166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216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782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4863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53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/>
      <c r="M42" s="236"/>
      <c r="N42" s="219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61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39344</v>
      </c>
      <c r="D44" s="76">
        <f t="shared" si="0"/>
        <v>2894</v>
      </c>
      <c r="E44" s="77">
        <f t="shared" si="0"/>
        <v>516</v>
      </c>
      <c r="F44" s="77">
        <f t="shared" si="0"/>
        <v>709</v>
      </c>
      <c r="G44" s="77">
        <f t="shared" si="0"/>
        <v>625</v>
      </c>
      <c r="H44" s="77">
        <f t="shared" si="0"/>
        <v>754</v>
      </c>
      <c r="I44" s="77">
        <f t="shared" si="0"/>
        <v>6412</v>
      </c>
      <c r="J44" s="77">
        <f t="shared" si="0"/>
        <v>1945</v>
      </c>
      <c r="K44" s="78">
        <f t="shared" si="0"/>
        <v>4863</v>
      </c>
      <c r="L44" s="74">
        <f t="shared" si="0"/>
        <v>0</v>
      </c>
      <c r="M44" s="75">
        <f t="shared" si="0"/>
        <v>0</v>
      </c>
      <c r="N44" s="161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61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39344</v>
      </c>
      <c r="D46" s="81">
        <f t="shared" si="1"/>
        <v>2894</v>
      </c>
      <c r="E46" s="82">
        <f t="shared" si="1"/>
        <v>516</v>
      </c>
      <c r="F46" s="82">
        <f t="shared" si="1"/>
        <v>709</v>
      </c>
      <c r="G46" s="82">
        <f t="shared" si="1"/>
        <v>625</v>
      </c>
      <c r="H46" s="82">
        <f t="shared" si="1"/>
        <v>754</v>
      </c>
      <c r="I46" s="82">
        <f t="shared" si="1"/>
        <v>6412</v>
      </c>
      <c r="J46" s="82">
        <f t="shared" si="1"/>
        <v>1945</v>
      </c>
      <c r="K46" s="83">
        <f t="shared" si="1"/>
        <v>4863</v>
      </c>
      <c r="L46" s="79">
        <f t="shared" si="1"/>
        <v>0</v>
      </c>
      <c r="M46" s="80">
        <f t="shared" si="1"/>
        <v>0</v>
      </c>
      <c r="N46" s="161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61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0</v>
      </c>
      <c r="M49" s="98">
        <v>0</v>
      </c>
      <c r="N49" s="39"/>
    </row>
    <row r="50" spans="1:14" ht="15.75" thickBot="1">
      <c r="A50" s="165"/>
      <c r="B50" s="100"/>
      <c r="C50" s="100"/>
      <c r="D50" s="100"/>
      <c r="E50" s="100"/>
      <c r="F50" s="100"/>
      <c r="G50" s="100"/>
      <c r="H50" s="100"/>
      <c r="I50" s="165"/>
      <c r="J50" s="165"/>
      <c r="K50" s="165"/>
      <c r="L50" s="165"/>
      <c r="M50" s="165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440652.79999999999</v>
      </c>
      <c r="D51" s="103">
        <f t="shared" si="2"/>
        <v>31544.600000000002</v>
      </c>
      <c r="E51" s="104">
        <f t="shared" si="2"/>
        <v>5624.4000000000005</v>
      </c>
      <c r="F51" s="104">
        <f t="shared" si="2"/>
        <v>7728.1</v>
      </c>
      <c r="G51" s="104">
        <f t="shared" si="2"/>
        <v>6937.5</v>
      </c>
      <c r="H51" s="104">
        <f t="shared" si="2"/>
        <v>8369.4</v>
      </c>
      <c r="I51" s="104">
        <f t="shared" si="2"/>
        <v>71173.2</v>
      </c>
      <c r="J51" s="104">
        <f t="shared" si="2"/>
        <v>21589.5</v>
      </c>
      <c r="K51" s="105">
        <f t="shared" si="2"/>
        <v>53979.299999999996</v>
      </c>
      <c r="L51" s="101">
        <f t="shared" si="2"/>
        <v>0</v>
      </c>
      <c r="M51" s="106">
        <f t="shared" si="2"/>
        <v>0</v>
      </c>
      <c r="N51" s="107" t="s">
        <v>63</v>
      </c>
    </row>
    <row r="52" spans="1:14" ht="15.75" thickBot="1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65"/>
      <c r="B55" s="165"/>
      <c r="C55" s="165"/>
      <c r="D55" s="165"/>
      <c r="E55" s="100"/>
      <c r="F55" s="100"/>
      <c r="G55" s="100"/>
      <c r="H55" s="165"/>
      <c r="I55" s="165"/>
      <c r="J55" s="165"/>
      <c r="K55" s="165"/>
      <c r="L55" s="165"/>
      <c r="M55" s="165"/>
      <c r="N55" s="110"/>
    </row>
    <row r="56" spans="1:14" ht="15.75" thickBot="1">
      <c r="A56" s="72" t="s">
        <v>68</v>
      </c>
      <c r="B56" s="118"/>
      <c r="C56" s="119"/>
      <c r="D56" s="120">
        <f>(D46*D54)</f>
        <v>251.77799999999999</v>
      </c>
      <c r="E56" s="121">
        <f>(E46*E54)</f>
        <v>44.891999999999996</v>
      </c>
      <c r="F56" s="121">
        <f>(F46*F54)</f>
        <v>61.682999999999993</v>
      </c>
      <c r="G56" s="121">
        <f>(G46*G54)</f>
        <v>54.374999999999993</v>
      </c>
      <c r="H56" s="121">
        <f t="shared" ref="H56" si="3">(H46*H54)</f>
        <v>65.597999999999999</v>
      </c>
      <c r="I56" s="121">
        <f>(I46*I54)</f>
        <v>557.84399999999994</v>
      </c>
      <c r="J56" s="121">
        <f>(J46*J54)</f>
        <v>169.21499999999997</v>
      </c>
      <c r="K56" s="122">
        <f>(K46*K54)</f>
        <v>423.08099999999996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65"/>
      <c r="B57" s="165"/>
      <c r="C57" s="165"/>
      <c r="D57" s="165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58062</v>
      </c>
      <c r="C58" s="260"/>
      <c r="D58" s="126" t="s">
        <v>70</v>
      </c>
      <c r="E58" s="271">
        <v>44964</v>
      </c>
      <c r="F58" s="271"/>
      <c r="G58" s="271"/>
      <c r="H58" s="271"/>
      <c r="I58" s="272" t="s">
        <v>118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312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58055</v>
      </c>
      <c r="J59" s="250"/>
      <c r="K59" s="250"/>
      <c r="L59" s="250"/>
      <c r="M59" s="250"/>
      <c r="N59" s="250"/>
    </row>
    <row r="60" spans="1:14" ht="15.75" thickBot="1">
      <c r="A60" s="165"/>
      <c r="B60" s="127"/>
      <c r="C60" s="127"/>
      <c r="D60" s="126"/>
      <c r="E60" s="249" t="s">
        <v>73</v>
      </c>
      <c r="F60" s="249"/>
      <c r="G60" s="249"/>
      <c r="H60" s="249"/>
      <c r="I60" s="250">
        <v>58055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57750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65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647598.80000000005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58055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1628.4659999999997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65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649227.26600000006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65"/>
      <c r="B67" s="128"/>
      <c r="C67" s="128"/>
      <c r="D67" s="165"/>
      <c r="E67" s="252" t="s">
        <v>84</v>
      </c>
      <c r="F67" s="252"/>
      <c r="G67" s="252"/>
      <c r="H67" s="252"/>
      <c r="I67" s="253">
        <v>46997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11.242030580086581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65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58055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200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44964</v>
      </c>
      <c r="B73" s="258"/>
      <c r="C73" s="258"/>
      <c r="D73" s="165"/>
      <c r="E73" s="252" t="s">
        <v>93</v>
      </c>
      <c r="F73" s="252"/>
      <c r="G73" s="252"/>
      <c r="H73" s="252"/>
      <c r="I73" s="253">
        <v>-47079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65"/>
      <c r="E74" s="165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65"/>
      <c r="E75" s="252" t="s">
        <v>94</v>
      </c>
      <c r="F75" s="252"/>
      <c r="G75" s="252"/>
      <c r="H75" s="252"/>
      <c r="I75" s="253">
        <f>(I67+I68+I69+I70+I71+I73+I76+I72)</f>
        <v>57973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65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65"/>
      <c r="E77" s="165"/>
      <c r="F77" s="134"/>
      <c r="G77" s="162"/>
      <c r="H77" s="162"/>
      <c r="I77" s="163"/>
      <c r="J77" s="163"/>
      <c r="K77" s="163"/>
      <c r="L77" s="163"/>
      <c r="M77" s="163"/>
      <c r="N77" s="137"/>
    </row>
    <row r="78" spans="1:14">
      <c r="A78" s="255" t="s">
        <v>118</v>
      </c>
      <c r="B78" s="255"/>
      <c r="C78" s="255"/>
      <c r="D78" s="165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38650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19000</v>
      </c>
      <c r="J81" s="250"/>
      <c r="K81" s="250"/>
      <c r="L81" s="250"/>
      <c r="M81" s="250"/>
      <c r="N81" s="250"/>
    </row>
    <row r="82" spans="1:14">
      <c r="A82" s="165"/>
      <c r="B82" s="165"/>
      <c r="C82" s="165"/>
      <c r="D82" s="141"/>
      <c r="E82" s="249" t="s">
        <v>100</v>
      </c>
      <c r="F82" s="249"/>
      <c r="G82" s="249"/>
      <c r="H82" s="249"/>
      <c r="I82" s="250">
        <v>200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312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64"/>
      <c r="F85" s="164"/>
      <c r="G85" s="164"/>
      <c r="H85" s="164"/>
      <c r="I85" s="160"/>
      <c r="J85" s="160"/>
      <c r="K85" s="160"/>
      <c r="L85" s="160"/>
      <c r="M85" s="160"/>
      <c r="N85" s="160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58162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64"/>
      <c r="F87" s="164"/>
      <c r="G87" s="164"/>
      <c r="H87" s="164"/>
      <c r="I87" s="160"/>
      <c r="J87" s="160"/>
      <c r="K87" s="160"/>
      <c r="L87" s="160"/>
      <c r="M87" s="160"/>
      <c r="N87" s="160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189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2" header="0.3" footer="0.17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66" t="s">
        <v>119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2008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21534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3288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4404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2823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5219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2190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1658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1973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420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306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814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155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128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214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241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239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305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104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52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165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174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479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625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194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292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196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788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0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0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179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769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172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217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771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4755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120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>
        <v>23767</v>
      </c>
      <c r="M42" s="236"/>
      <c r="N42" s="219"/>
    </row>
    <row r="43" spans="1:14" s="43" customFormat="1" ht="15.75" thickBot="1">
      <c r="A43" s="199"/>
      <c r="B43" s="199"/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M43" s="199"/>
      <c r="N43" s="219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39276</v>
      </c>
      <c r="D44" s="76">
        <f t="shared" si="0"/>
        <v>2824</v>
      </c>
      <c r="E44" s="77">
        <f t="shared" si="0"/>
        <v>682</v>
      </c>
      <c r="F44" s="77">
        <f t="shared" si="0"/>
        <v>726</v>
      </c>
      <c r="G44" s="77">
        <f t="shared" si="0"/>
        <v>625</v>
      </c>
      <c r="H44" s="77">
        <f t="shared" si="0"/>
        <v>769</v>
      </c>
      <c r="I44" s="77">
        <f t="shared" si="0"/>
        <v>6221</v>
      </c>
      <c r="J44" s="77">
        <f t="shared" si="0"/>
        <v>1973</v>
      </c>
      <c r="K44" s="78">
        <f t="shared" si="0"/>
        <v>4755</v>
      </c>
      <c r="L44" s="74">
        <f t="shared" si="0"/>
        <v>23767</v>
      </c>
      <c r="M44" s="75">
        <f t="shared" si="0"/>
        <v>0</v>
      </c>
      <c r="N44" s="161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61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39276</v>
      </c>
      <c r="D46" s="81">
        <f t="shared" si="1"/>
        <v>2824</v>
      </c>
      <c r="E46" s="82">
        <f t="shared" si="1"/>
        <v>682</v>
      </c>
      <c r="F46" s="82">
        <f t="shared" si="1"/>
        <v>726</v>
      </c>
      <c r="G46" s="82">
        <f t="shared" si="1"/>
        <v>625</v>
      </c>
      <c r="H46" s="82">
        <f t="shared" si="1"/>
        <v>769</v>
      </c>
      <c r="I46" s="82">
        <f t="shared" si="1"/>
        <v>6221</v>
      </c>
      <c r="J46" s="82">
        <f t="shared" si="1"/>
        <v>1973</v>
      </c>
      <c r="K46" s="83">
        <f t="shared" si="1"/>
        <v>4755</v>
      </c>
      <c r="L46" s="79">
        <f t="shared" si="1"/>
        <v>23767</v>
      </c>
      <c r="M46" s="80">
        <f t="shared" si="1"/>
        <v>0</v>
      </c>
      <c r="N46" s="161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61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11.6</v>
      </c>
      <c r="M49" s="98">
        <v>0</v>
      </c>
      <c r="N49" s="39"/>
    </row>
    <row r="50" spans="1:14" ht="15.75" thickBot="1">
      <c r="A50" s="165"/>
      <c r="B50" s="100"/>
      <c r="C50" s="100"/>
      <c r="D50" s="100"/>
      <c r="E50" s="100"/>
      <c r="F50" s="100"/>
      <c r="G50" s="100"/>
      <c r="H50" s="100"/>
      <c r="I50" s="165"/>
      <c r="J50" s="165"/>
      <c r="K50" s="165"/>
      <c r="L50" s="165"/>
      <c r="M50" s="165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439891.19999999995</v>
      </c>
      <c r="D51" s="103">
        <f t="shared" si="2"/>
        <v>30781.600000000002</v>
      </c>
      <c r="E51" s="104">
        <f t="shared" si="2"/>
        <v>7433.8</v>
      </c>
      <c r="F51" s="104">
        <f t="shared" si="2"/>
        <v>7913.4000000000005</v>
      </c>
      <c r="G51" s="104">
        <f t="shared" si="2"/>
        <v>6937.5</v>
      </c>
      <c r="H51" s="104">
        <f t="shared" si="2"/>
        <v>8535.9</v>
      </c>
      <c r="I51" s="104">
        <f t="shared" si="2"/>
        <v>69053.099999999991</v>
      </c>
      <c r="J51" s="104">
        <f t="shared" si="2"/>
        <v>21900.3</v>
      </c>
      <c r="K51" s="105">
        <f t="shared" si="2"/>
        <v>52780.5</v>
      </c>
      <c r="L51" s="101">
        <f t="shared" si="2"/>
        <v>275697.2</v>
      </c>
      <c r="M51" s="106">
        <f t="shared" si="2"/>
        <v>0</v>
      </c>
      <c r="N51" s="107" t="s">
        <v>63</v>
      </c>
    </row>
    <row r="52" spans="1:14" ht="15.75" thickBot="1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65"/>
      <c r="B55" s="165"/>
      <c r="C55" s="165"/>
      <c r="D55" s="165"/>
      <c r="E55" s="100"/>
      <c r="F55" s="100"/>
      <c r="G55" s="100"/>
      <c r="H55" s="165"/>
      <c r="I55" s="165"/>
      <c r="J55" s="165"/>
      <c r="K55" s="165"/>
      <c r="L55" s="165"/>
      <c r="M55" s="165"/>
      <c r="N55" s="110"/>
    </row>
    <row r="56" spans="1:14" ht="15.75" thickBot="1">
      <c r="A56" s="72" t="s">
        <v>68</v>
      </c>
      <c r="B56" s="118"/>
      <c r="C56" s="119"/>
      <c r="D56" s="120">
        <f>(D46*D54)</f>
        <v>245.68799999999999</v>
      </c>
      <c r="E56" s="121">
        <f>(E46*E54)</f>
        <v>59.333999999999996</v>
      </c>
      <c r="F56" s="121">
        <f>(F46*F54)</f>
        <v>63.161999999999999</v>
      </c>
      <c r="G56" s="121">
        <f>(G46*G54)</f>
        <v>54.374999999999993</v>
      </c>
      <c r="H56" s="121">
        <f t="shared" ref="H56" si="3">(H46*H54)</f>
        <v>66.902999999999992</v>
      </c>
      <c r="I56" s="121">
        <f>(I46*I54)</f>
        <v>541.22699999999998</v>
      </c>
      <c r="J56" s="121">
        <f>(J46*J54)</f>
        <v>171.65099999999998</v>
      </c>
      <c r="K56" s="122">
        <f>(K46*K54)</f>
        <v>413.68499999999995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65"/>
      <c r="B57" s="165"/>
      <c r="C57" s="165"/>
      <c r="D57" s="165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81618</v>
      </c>
      <c r="C58" s="260"/>
      <c r="D58" s="126" t="s">
        <v>70</v>
      </c>
      <c r="E58" s="271">
        <v>44965</v>
      </c>
      <c r="F58" s="271"/>
      <c r="G58" s="271"/>
      <c r="H58" s="271"/>
      <c r="I58" s="272" t="s">
        <v>106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256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81570</v>
      </c>
      <c r="J59" s="250"/>
      <c r="K59" s="250"/>
      <c r="L59" s="250"/>
      <c r="M59" s="250"/>
      <c r="N59" s="250"/>
    </row>
    <row r="60" spans="1:14" ht="15.75" thickBot="1">
      <c r="A60" s="165"/>
      <c r="B60" s="127"/>
      <c r="C60" s="127"/>
      <c r="D60" s="126"/>
      <c r="E60" s="249" t="s">
        <v>73</v>
      </c>
      <c r="F60" s="249"/>
      <c r="G60" s="249"/>
      <c r="H60" s="249"/>
      <c r="I60" s="250">
        <v>81570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81362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65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920924.5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81570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1616.0249999999999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65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922540.52500000002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65"/>
      <c r="B67" s="128"/>
      <c r="C67" s="128"/>
      <c r="D67" s="165"/>
      <c r="E67" s="252" t="s">
        <v>84</v>
      </c>
      <c r="F67" s="252"/>
      <c r="G67" s="252"/>
      <c r="H67" s="252"/>
      <c r="I67" s="253">
        <v>47079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11.338714940635677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65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81570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535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44965</v>
      </c>
      <c r="B73" s="258"/>
      <c r="C73" s="258"/>
      <c r="D73" s="165"/>
      <c r="E73" s="252" t="s">
        <v>93</v>
      </c>
      <c r="F73" s="252"/>
      <c r="G73" s="252"/>
      <c r="H73" s="252"/>
      <c r="I73" s="253">
        <v>-71724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65"/>
      <c r="E74" s="165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65"/>
      <c r="E75" s="252" t="s">
        <v>94</v>
      </c>
      <c r="F75" s="252"/>
      <c r="G75" s="252"/>
      <c r="H75" s="252"/>
      <c r="I75" s="253">
        <f>(I67+I68+I69+I70+I71+I73+I76+I72)</f>
        <v>56925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65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65"/>
      <c r="E77" s="165"/>
      <c r="F77" s="134"/>
      <c r="G77" s="162"/>
      <c r="H77" s="162"/>
      <c r="I77" s="163"/>
      <c r="J77" s="163"/>
      <c r="K77" s="163"/>
      <c r="L77" s="163"/>
      <c r="M77" s="163"/>
      <c r="N77" s="137"/>
    </row>
    <row r="78" spans="1:14">
      <c r="A78" s="255" t="s">
        <v>106</v>
      </c>
      <c r="B78" s="255"/>
      <c r="C78" s="255"/>
      <c r="D78" s="165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21100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34525</v>
      </c>
      <c r="J81" s="250"/>
      <c r="K81" s="250"/>
      <c r="L81" s="250"/>
      <c r="M81" s="250"/>
      <c r="N81" s="250"/>
    </row>
    <row r="82" spans="1:14">
      <c r="A82" s="165"/>
      <c r="B82" s="165"/>
      <c r="C82" s="165"/>
      <c r="D82" s="141"/>
      <c r="E82" s="249" t="s">
        <v>100</v>
      </c>
      <c r="F82" s="249"/>
      <c r="G82" s="249"/>
      <c r="H82" s="249"/>
      <c r="I82" s="250">
        <v>535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256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64"/>
      <c r="F85" s="164"/>
      <c r="G85" s="164"/>
      <c r="H85" s="164"/>
      <c r="I85" s="160"/>
      <c r="J85" s="160"/>
      <c r="K85" s="160"/>
      <c r="L85" s="160"/>
      <c r="M85" s="160"/>
      <c r="N85" s="160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56416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64"/>
      <c r="F87" s="164"/>
      <c r="G87" s="164"/>
      <c r="H87" s="164"/>
      <c r="I87" s="160"/>
      <c r="J87" s="160"/>
      <c r="K87" s="160"/>
      <c r="L87" s="160"/>
      <c r="M87" s="160"/>
      <c r="N87" s="160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-509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4" t="s">
        <v>0</v>
      </c>
      <c r="B1" s="200" t="s">
        <v>1</v>
      </c>
      <c r="C1" s="200" t="s">
        <v>2</v>
      </c>
      <c r="D1" s="200" t="s">
        <v>3</v>
      </c>
      <c r="E1" s="200" t="s">
        <v>3</v>
      </c>
      <c r="F1" s="200" t="s">
        <v>3</v>
      </c>
      <c r="G1" s="200" t="s">
        <v>4</v>
      </c>
      <c r="H1" s="200" t="s">
        <v>4</v>
      </c>
      <c r="I1" s="200" t="s">
        <v>4</v>
      </c>
      <c r="J1" s="200" t="s">
        <v>4</v>
      </c>
      <c r="K1" s="200" t="s">
        <v>4</v>
      </c>
      <c r="L1" s="200" t="s">
        <v>4</v>
      </c>
      <c r="M1" s="201" t="s">
        <v>5</v>
      </c>
      <c r="N1" s="266" t="s">
        <v>121</v>
      </c>
    </row>
    <row r="2" spans="1:14" ht="15.75" thickBot="1">
      <c r="A2" s="265"/>
      <c r="B2" s="202" t="s">
        <v>6</v>
      </c>
      <c r="C2" s="202" t="s">
        <v>7</v>
      </c>
      <c r="D2" s="202" t="s">
        <v>8</v>
      </c>
      <c r="E2" s="202" t="s">
        <v>8</v>
      </c>
      <c r="F2" s="202" t="s">
        <v>8</v>
      </c>
      <c r="G2" s="202" t="s">
        <v>9</v>
      </c>
      <c r="H2" s="202" t="s">
        <v>10</v>
      </c>
      <c r="I2" s="202" t="s">
        <v>11</v>
      </c>
      <c r="J2" s="202" t="s">
        <v>12</v>
      </c>
      <c r="K2" s="202" t="s">
        <v>13</v>
      </c>
      <c r="L2" s="202" t="s">
        <v>14</v>
      </c>
      <c r="M2" s="203" t="s">
        <v>7</v>
      </c>
      <c r="N2" s="266"/>
    </row>
    <row r="3" spans="1:14">
      <c r="A3" s="204" t="s">
        <v>15</v>
      </c>
      <c r="B3" s="205"/>
      <c r="C3" s="14">
        <v>2309</v>
      </c>
      <c r="D3" s="206"/>
      <c r="E3" s="45"/>
      <c r="F3" s="45"/>
      <c r="G3" s="45"/>
      <c r="H3" s="45"/>
      <c r="I3" s="45"/>
      <c r="J3" s="45"/>
      <c r="K3" s="207"/>
      <c r="L3" s="205"/>
      <c r="M3" s="14"/>
      <c r="N3" s="266"/>
    </row>
    <row r="4" spans="1:14">
      <c r="A4" s="208" t="s">
        <v>16</v>
      </c>
      <c r="B4" s="209"/>
      <c r="C4" s="23">
        <v>21670</v>
      </c>
      <c r="D4" s="210"/>
      <c r="E4" s="50"/>
      <c r="F4" s="50"/>
      <c r="G4" s="50"/>
      <c r="H4" s="50"/>
      <c r="I4" s="50"/>
      <c r="J4" s="50"/>
      <c r="K4" s="211"/>
      <c r="L4" s="209"/>
      <c r="M4" s="23"/>
      <c r="N4" s="266"/>
    </row>
    <row r="5" spans="1:14">
      <c r="A5" s="208" t="s">
        <v>17</v>
      </c>
      <c r="B5" s="209"/>
      <c r="C5" s="23">
        <v>3211</v>
      </c>
      <c r="D5" s="210"/>
      <c r="E5" s="50"/>
      <c r="F5" s="50"/>
      <c r="G5" s="50"/>
      <c r="H5" s="50"/>
      <c r="I5" s="50"/>
      <c r="J5" s="50"/>
      <c r="K5" s="211"/>
      <c r="L5" s="209"/>
      <c r="M5" s="23"/>
      <c r="N5" s="266"/>
    </row>
    <row r="6" spans="1:14">
      <c r="A6" s="208" t="s">
        <v>18</v>
      </c>
      <c r="B6" s="209"/>
      <c r="C6" s="23">
        <v>4171</v>
      </c>
      <c r="D6" s="210"/>
      <c r="E6" s="50"/>
      <c r="F6" s="50"/>
      <c r="G6" s="50"/>
      <c r="H6" s="50"/>
      <c r="I6" s="50"/>
      <c r="J6" s="50"/>
      <c r="K6" s="211"/>
      <c r="L6" s="209"/>
      <c r="M6" s="23"/>
      <c r="N6" s="266"/>
    </row>
    <row r="7" spans="1:14">
      <c r="A7" s="208" t="s">
        <v>19</v>
      </c>
      <c r="B7" s="209"/>
      <c r="C7" s="23">
        <v>2124</v>
      </c>
      <c r="D7" s="210"/>
      <c r="E7" s="50"/>
      <c r="F7" s="50"/>
      <c r="G7" s="50"/>
      <c r="H7" s="50"/>
      <c r="I7" s="50"/>
      <c r="J7" s="50"/>
      <c r="K7" s="211"/>
      <c r="L7" s="209"/>
      <c r="M7" s="23"/>
      <c r="N7" s="266"/>
    </row>
    <row r="8" spans="1:14" ht="15.75" thickBot="1">
      <c r="A8" s="212" t="s">
        <v>20</v>
      </c>
      <c r="B8" s="213"/>
      <c r="C8" s="32">
        <v>12697</v>
      </c>
      <c r="D8" s="214"/>
      <c r="E8" s="215"/>
      <c r="F8" s="215"/>
      <c r="G8" s="215"/>
      <c r="H8" s="215"/>
      <c r="I8" s="215"/>
      <c r="J8" s="215"/>
      <c r="K8" s="216"/>
      <c r="L8" s="213"/>
      <c r="M8" s="32"/>
      <c r="N8" s="217"/>
    </row>
    <row r="9" spans="1:14" s="43" customFormat="1" ht="15.75" thickBot="1">
      <c r="A9" s="199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9"/>
    </row>
    <row r="10" spans="1:14">
      <c r="A10" s="204" t="s">
        <v>21</v>
      </c>
      <c r="B10" s="205"/>
      <c r="C10" s="45"/>
      <c r="D10" s="45"/>
      <c r="E10" s="45"/>
      <c r="F10" s="45"/>
      <c r="G10" s="45"/>
      <c r="H10" s="45"/>
      <c r="I10" s="45">
        <v>2241</v>
      </c>
      <c r="J10" s="45"/>
      <c r="K10" s="14"/>
      <c r="L10" s="206"/>
      <c r="M10" s="14"/>
      <c r="N10" s="267" t="s">
        <v>22</v>
      </c>
    </row>
    <row r="11" spans="1:14">
      <c r="A11" s="208" t="s">
        <v>23</v>
      </c>
      <c r="B11" s="209"/>
      <c r="C11" s="50"/>
      <c r="D11" s="50"/>
      <c r="E11" s="50"/>
      <c r="F11" s="50"/>
      <c r="G11" s="50"/>
      <c r="H11" s="50"/>
      <c r="I11" s="50">
        <v>1635</v>
      </c>
      <c r="J11" s="50"/>
      <c r="K11" s="23"/>
      <c r="L11" s="210"/>
      <c r="M11" s="23"/>
      <c r="N11" s="267"/>
    </row>
    <row r="12" spans="1:14">
      <c r="A12" s="208" t="s">
        <v>24</v>
      </c>
      <c r="B12" s="209"/>
      <c r="C12" s="50"/>
      <c r="D12" s="50"/>
      <c r="E12" s="50"/>
      <c r="F12" s="50"/>
      <c r="G12" s="50"/>
      <c r="H12" s="50"/>
      <c r="I12" s="50"/>
      <c r="J12" s="50">
        <v>1912</v>
      </c>
      <c r="K12" s="23"/>
      <c r="L12" s="210"/>
      <c r="M12" s="23"/>
      <c r="N12" s="267"/>
    </row>
    <row r="13" spans="1:14">
      <c r="A13" s="208" t="s">
        <v>25</v>
      </c>
      <c r="B13" s="209"/>
      <c r="C13" s="50"/>
      <c r="D13" s="50"/>
      <c r="E13" s="50"/>
      <c r="F13" s="50">
        <v>419</v>
      </c>
      <c r="G13" s="50"/>
      <c r="H13" s="50"/>
      <c r="I13" s="50"/>
      <c r="J13" s="50"/>
      <c r="K13" s="23"/>
      <c r="L13" s="210"/>
      <c r="M13" s="23"/>
      <c r="N13" s="267"/>
    </row>
    <row r="14" spans="1:14">
      <c r="A14" s="208" t="s">
        <v>26</v>
      </c>
      <c r="B14" s="209"/>
      <c r="C14" s="50"/>
      <c r="D14" s="50"/>
      <c r="E14" s="50"/>
      <c r="F14" s="50">
        <v>295</v>
      </c>
      <c r="G14" s="50"/>
      <c r="H14" s="50"/>
      <c r="I14" s="50"/>
      <c r="J14" s="50"/>
      <c r="K14" s="23"/>
      <c r="L14" s="210"/>
      <c r="M14" s="23"/>
      <c r="N14" s="267"/>
    </row>
    <row r="15" spans="1:14">
      <c r="A15" s="208" t="s">
        <v>27</v>
      </c>
      <c r="B15" s="209"/>
      <c r="C15" s="50"/>
      <c r="D15" s="50"/>
      <c r="E15" s="50"/>
      <c r="F15" s="220"/>
      <c r="G15" s="50"/>
      <c r="H15" s="50"/>
      <c r="I15" s="50">
        <v>810</v>
      </c>
      <c r="J15" s="50"/>
      <c r="K15" s="23"/>
      <c r="L15" s="210"/>
      <c r="M15" s="23"/>
      <c r="N15" s="267"/>
    </row>
    <row r="16" spans="1:14">
      <c r="A16" s="208" t="s">
        <v>28</v>
      </c>
      <c r="B16" s="209"/>
      <c r="C16" s="50"/>
      <c r="D16" s="50">
        <v>167</v>
      </c>
      <c r="E16" s="50"/>
      <c r="F16" s="50"/>
      <c r="G16" s="50"/>
      <c r="H16" s="50"/>
      <c r="I16" s="50"/>
      <c r="J16" s="50"/>
      <c r="K16" s="23"/>
      <c r="L16" s="210"/>
      <c r="M16" s="23"/>
      <c r="N16" s="267"/>
    </row>
    <row r="17" spans="1:14">
      <c r="A17" s="208" t="s">
        <v>29</v>
      </c>
      <c r="B17" s="209"/>
      <c r="C17" s="50"/>
      <c r="D17" s="50">
        <v>125</v>
      </c>
      <c r="E17" s="50"/>
      <c r="F17" s="50"/>
      <c r="G17" s="50"/>
      <c r="H17" s="50"/>
      <c r="I17" s="50"/>
      <c r="J17" s="50"/>
      <c r="K17" s="23"/>
      <c r="L17" s="210"/>
      <c r="M17" s="23"/>
      <c r="N17" s="267"/>
    </row>
    <row r="18" spans="1:14">
      <c r="A18" s="208" t="s">
        <v>30</v>
      </c>
      <c r="B18" s="209"/>
      <c r="C18" s="50"/>
      <c r="D18" s="50">
        <v>190</v>
      </c>
      <c r="E18" s="50"/>
      <c r="F18" s="50"/>
      <c r="G18" s="50"/>
      <c r="H18" s="50"/>
      <c r="I18" s="50"/>
      <c r="J18" s="50"/>
      <c r="K18" s="23"/>
      <c r="L18" s="210"/>
      <c r="M18" s="23"/>
      <c r="N18" s="267"/>
    </row>
    <row r="19" spans="1:14">
      <c r="A19" s="208" t="s">
        <v>31</v>
      </c>
      <c r="B19" s="209"/>
      <c r="C19" s="50"/>
      <c r="D19" s="50">
        <v>230</v>
      </c>
      <c r="E19" s="50"/>
      <c r="F19" s="50"/>
      <c r="G19" s="50"/>
      <c r="H19" s="50"/>
      <c r="I19" s="50"/>
      <c r="J19" s="50"/>
      <c r="K19" s="23"/>
      <c r="L19" s="210"/>
      <c r="M19" s="23"/>
      <c r="N19" s="267"/>
    </row>
    <row r="20" spans="1:14">
      <c r="A20" s="208" t="s">
        <v>32</v>
      </c>
      <c r="B20" s="209"/>
      <c r="C20" s="50"/>
      <c r="D20" s="50">
        <v>109</v>
      </c>
      <c r="E20" s="50"/>
      <c r="F20" s="50"/>
      <c r="G20" s="50"/>
      <c r="H20" s="50"/>
      <c r="I20" s="50"/>
      <c r="J20" s="50"/>
      <c r="K20" s="23"/>
      <c r="L20" s="210"/>
      <c r="M20" s="23"/>
      <c r="N20" s="267"/>
    </row>
    <row r="21" spans="1:14">
      <c r="A21" s="208" t="s">
        <v>33</v>
      </c>
      <c r="B21" s="209"/>
      <c r="C21" s="50"/>
      <c r="D21" s="50">
        <v>297</v>
      </c>
      <c r="E21" s="50"/>
      <c r="F21" s="50"/>
      <c r="G21" s="50"/>
      <c r="H21" s="50"/>
      <c r="I21" s="50"/>
      <c r="J21" s="50"/>
      <c r="K21" s="23"/>
      <c r="L21" s="210"/>
      <c r="M21" s="23"/>
      <c r="N21" s="267"/>
    </row>
    <row r="22" spans="1:14">
      <c r="A22" s="208" t="s">
        <v>34</v>
      </c>
      <c r="B22" s="209"/>
      <c r="C22" s="50"/>
      <c r="D22" s="50">
        <v>98</v>
      </c>
      <c r="E22" s="50"/>
      <c r="F22" s="50"/>
      <c r="G22" s="50"/>
      <c r="H22" s="50"/>
      <c r="I22" s="50"/>
      <c r="J22" s="50"/>
      <c r="K22" s="23"/>
      <c r="L22" s="210"/>
      <c r="M22" s="23"/>
      <c r="N22" s="267"/>
    </row>
    <row r="23" spans="1:14">
      <c r="A23" s="208" t="s">
        <v>35</v>
      </c>
      <c r="B23" s="209"/>
      <c r="C23" s="50"/>
      <c r="D23" s="50">
        <v>51</v>
      </c>
      <c r="E23" s="50"/>
      <c r="F23" s="50"/>
      <c r="G23" s="50"/>
      <c r="H23" s="50"/>
      <c r="I23" s="50"/>
      <c r="J23" s="50"/>
      <c r="K23" s="23"/>
      <c r="L23" s="210"/>
      <c r="M23" s="23"/>
      <c r="N23" s="267"/>
    </row>
    <row r="24" spans="1:14">
      <c r="A24" s="208" t="s">
        <v>36</v>
      </c>
      <c r="B24" s="209"/>
      <c r="C24" s="50"/>
      <c r="D24" s="50">
        <v>153</v>
      </c>
      <c r="E24" s="50"/>
      <c r="F24" s="50"/>
      <c r="G24" s="50"/>
      <c r="H24" s="50"/>
      <c r="I24" s="50"/>
      <c r="J24" s="50"/>
      <c r="K24" s="23"/>
      <c r="L24" s="210"/>
      <c r="M24" s="23"/>
      <c r="N24" s="267"/>
    </row>
    <row r="25" spans="1:14">
      <c r="A25" s="221" t="s">
        <v>37</v>
      </c>
      <c r="B25" s="222"/>
      <c r="C25" s="223"/>
      <c r="D25" s="223">
        <v>170</v>
      </c>
      <c r="E25" s="223"/>
      <c r="F25" s="223"/>
      <c r="G25" s="223"/>
      <c r="H25" s="223"/>
      <c r="I25" s="223"/>
      <c r="J25" s="223"/>
      <c r="K25" s="224"/>
      <c r="L25" s="225"/>
      <c r="M25" s="224"/>
      <c r="N25" s="267"/>
    </row>
    <row r="26" spans="1:14" ht="15.75" thickBot="1">
      <c r="A26" s="226" t="s">
        <v>38</v>
      </c>
      <c r="B26" s="213"/>
      <c r="C26" s="215"/>
      <c r="D26" s="215">
        <v>490</v>
      </c>
      <c r="E26" s="215"/>
      <c r="F26" s="215"/>
      <c r="G26" s="215"/>
      <c r="H26" s="215"/>
      <c r="I26" s="215"/>
      <c r="J26" s="215"/>
      <c r="K26" s="32"/>
      <c r="L26" s="214"/>
      <c r="M26" s="32"/>
      <c r="N26" s="219"/>
    </row>
    <row r="27" spans="1:14" ht="15.75" thickBot="1">
      <c r="A27" s="227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4">
      <c r="A28" s="204" t="s">
        <v>39</v>
      </c>
      <c r="B28" s="205"/>
      <c r="C28" s="45"/>
      <c r="D28" s="45"/>
      <c r="E28" s="45"/>
      <c r="F28" s="45"/>
      <c r="G28" s="45">
        <v>623</v>
      </c>
      <c r="H28" s="228"/>
      <c r="I28" s="45"/>
      <c r="J28" s="45"/>
      <c r="K28" s="207"/>
      <c r="L28" s="205"/>
      <c r="M28" s="14"/>
      <c r="N28" s="268" t="s">
        <v>40</v>
      </c>
    </row>
    <row r="29" spans="1:14">
      <c r="A29" s="208" t="s">
        <v>41</v>
      </c>
      <c r="B29" s="209"/>
      <c r="C29" s="50"/>
      <c r="D29" s="50"/>
      <c r="E29" s="50">
        <v>0</v>
      </c>
      <c r="F29" s="50"/>
      <c r="G29" s="50"/>
      <c r="H29" s="50"/>
      <c r="I29" s="50"/>
      <c r="J29" s="50"/>
      <c r="K29" s="211"/>
      <c r="L29" s="209"/>
      <c r="M29" s="23"/>
      <c r="N29" s="269"/>
    </row>
    <row r="30" spans="1:14">
      <c r="A30" s="208" t="s">
        <v>42</v>
      </c>
      <c r="B30" s="209"/>
      <c r="C30" s="50"/>
      <c r="D30" s="50"/>
      <c r="E30" s="50">
        <v>287</v>
      </c>
      <c r="F30" s="50"/>
      <c r="G30" s="50"/>
      <c r="H30" s="50"/>
      <c r="I30" s="50"/>
      <c r="J30" s="50"/>
      <c r="K30" s="211"/>
      <c r="L30" s="209"/>
      <c r="M30" s="23"/>
      <c r="N30" s="269"/>
    </row>
    <row r="31" spans="1:14">
      <c r="A31" s="208" t="s">
        <v>43</v>
      </c>
      <c r="B31" s="209"/>
      <c r="C31" s="50"/>
      <c r="D31" s="50"/>
      <c r="E31" s="50">
        <v>208</v>
      </c>
      <c r="F31" s="50"/>
      <c r="G31" s="50"/>
      <c r="H31" s="50"/>
      <c r="I31" s="50"/>
      <c r="J31" s="50"/>
      <c r="K31" s="211"/>
      <c r="L31" s="209"/>
      <c r="M31" s="23"/>
      <c r="N31" s="269"/>
    </row>
    <row r="32" spans="1:14">
      <c r="A32" s="208" t="s">
        <v>44</v>
      </c>
      <c r="B32" s="209"/>
      <c r="C32" s="50"/>
      <c r="D32" s="50"/>
      <c r="E32" s="50"/>
      <c r="F32" s="50"/>
      <c r="G32" s="50"/>
      <c r="H32" s="50"/>
      <c r="I32" s="50">
        <v>770</v>
      </c>
      <c r="J32" s="50"/>
      <c r="K32" s="211"/>
      <c r="L32" s="209"/>
      <c r="M32" s="23"/>
      <c r="N32" s="269"/>
    </row>
    <row r="33" spans="1:14">
      <c r="A33" s="208" t="s">
        <v>52</v>
      </c>
      <c r="B33" s="209"/>
      <c r="C33" s="50"/>
      <c r="D33" s="50">
        <v>93</v>
      </c>
      <c r="E33" s="50"/>
      <c r="F33" s="50"/>
      <c r="G33" s="50"/>
      <c r="H33" s="50"/>
      <c r="I33" s="50"/>
      <c r="J33" s="50"/>
      <c r="K33" s="211"/>
      <c r="L33" s="209"/>
      <c r="M33" s="23"/>
      <c r="N33" s="269"/>
    </row>
    <row r="34" spans="1:14">
      <c r="A34" s="208" t="s">
        <v>45</v>
      </c>
      <c r="B34" s="209"/>
      <c r="C34" s="50"/>
      <c r="D34" s="50">
        <v>179</v>
      </c>
      <c r="E34" s="50"/>
      <c r="F34" s="50"/>
      <c r="G34" s="50"/>
      <c r="H34" s="50"/>
      <c r="I34" s="50"/>
      <c r="J34" s="50"/>
      <c r="K34" s="211"/>
      <c r="L34" s="209"/>
      <c r="M34" s="23"/>
      <c r="N34" s="269"/>
    </row>
    <row r="35" spans="1:14">
      <c r="A35" s="208" t="s">
        <v>46</v>
      </c>
      <c r="B35" s="209"/>
      <c r="C35" s="50"/>
      <c r="D35" s="50">
        <v>166</v>
      </c>
      <c r="E35" s="50"/>
      <c r="F35" s="50"/>
      <c r="G35" s="50"/>
      <c r="H35" s="50"/>
      <c r="I35" s="50"/>
      <c r="J35" s="50"/>
      <c r="K35" s="211"/>
      <c r="L35" s="209"/>
      <c r="M35" s="23"/>
      <c r="N35" s="269"/>
    </row>
    <row r="36" spans="1:14">
      <c r="A36" s="208" t="s">
        <v>47</v>
      </c>
      <c r="B36" s="209"/>
      <c r="C36" s="50"/>
      <c r="D36" s="50"/>
      <c r="E36" s="50"/>
      <c r="F36" s="50"/>
      <c r="G36" s="50"/>
      <c r="H36" s="50">
        <v>740</v>
      </c>
      <c r="I36" s="50"/>
      <c r="J36" s="50"/>
      <c r="K36" s="211"/>
      <c r="L36" s="209"/>
      <c r="M36" s="23"/>
      <c r="N36" s="269"/>
    </row>
    <row r="37" spans="1:14">
      <c r="A37" s="208" t="s">
        <v>48</v>
      </c>
      <c r="B37" s="209"/>
      <c r="C37" s="50"/>
      <c r="D37" s="50">
        <v>165</v>
      </c>
      <c r="E37" s="50"/>
      <c r="F37" s="50"/>
      <c r="G37" s="50"/>
      <c r="H37" s="50"/>
      <c r="I37" s="50"/>
      <c r="J37" s="50"/>
      <c r="K37" s="211"/>
      <c r="L37" s="209"/>
      <c r="M37" s="23"/>
      <c r="N37" s="269"/>
    </row>
    <row r="38" spans="1:14" s="43" customFormat="1">
      <c r="A38" s="208" t="s">
        <v>49</v>
      </c>
      <c r="B38" s="209"/>
      <c r="C38" s="50"/>
      <c r="D38" s="50">
        <v>177</v>
      </c>
      <c r="E38" s="50"/>
      <c r="F38" s="50"/>
      <c r="G38" s="50"/>
      <c r="H38" s="50"/>
      <c r="I38" s="50"/>
      <c r="J38" s="50"/>
      <c r="K38" s="211"/>
      <c r="L38" s="209"/>
      <c r="M38" s="23"/>
      <c r="N38" s="269"/>
    </row>
    <row r="39" spans="1:14">
      <c r="A39" s="208" t="s">
        <v>50</v>
      </c>
      <c r="B39" s="209"/>
      <c r="C39" s="50"/>
      <c r="D39" s="50"/>
      <c r="E39" s="50"/>
      <c r="F39" s="50"/>
      <c r="G39" s="50"/>
      <c r="H39" s="50"/>
      <c r="I39" s="50">
        <v>798</v>
      </c>
      <c r="J39" s="50"/>
      <c r="K39" s="211"/>
      <c r="L39" s="209"/>
      <c r="M39" s="23"/>
      <c r="N39" s="269"/>
    </row>
    <row r="40" spans="1:14" ht="15.75" thickBot="1">
      <c r="A40" s="229" t="s">
        <v>51</v>
      </c>
      <c r="B40" s="230"/>
      <c r="C40" s="231"/>
      <c r="D40" s="231"/>
      <c r="E40" s="231"/>
      <c r="F40" s="231"/>
      <c r="G40" s="231"/>
      <c r="H40" s="231"/>
      <c r="I40" s="231"/>
      <c r="J40" s="231"/>
      <c r="K40" s="232">
        <v>4749</v>
      </c>
      <c r="L40" s="213"/>
      <c r="M40" s="233"/>
      <c r="N40" s="270"/>
    </row>
    <row r="41" spans="1:14" s="144" customFormat="1" ht="15.75" thickBot="1">
      <c r="A41" s="273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14" ht="15.75" thickBot="1">
      <c r="A42" s="234" t="s">
        <v>120</v>
      </c>
      <c r="B42" s="235"/>
      <c r="C42" s="236"/>
      <c r="D42" s="237"/>
      <c r="E42" s="238"/>
      <c r="F42" s="238"/>
      <c r="G42" s="238"/>
      <c r="H42" s="238"/>
      <c r="I42" s="238"/>
      <c r="J42" s="238"/>
      <c r="K42" s="239"/>
      <c r="L42" s="235">
        <v>22854</v>
      </c>
      <c r="M42" s="236"/>
      <c r="N42" s="219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61"/>
    </row>
    <row r="44" spans="1:14" ht="15.75" thickBot="1">
      <c r="A44" s="73" t="s">
        <v>54</v>
      </c>
      <c r="B44" s="74">
        <f t="shared" ref="B44:M44" si="0">SUM(B3:B42)</f>
        <v>0</v>
      </c>
      <c r="C44" s="75">
        <f t="shared" si="0"/>
        <v>46182</v>
      </c>
      <c r="D44" s="76">
        <f t="shared" si="0"/>
        <v>2860</v>
      </c>
      <c r="E44" s="77">
        <f t="shared" si="0"/>
        <v>495</v>
      </c>
      <c r="F44" s="77">
        <f t="shared" si="0"/>
        <v>714</v>
      </c>
      <c r="G44" s="77">
        <f t="shared" si="0"/>
        <v>623</v>
      </c>
      <c r="H44" s="77">
        <f t="shared" si="0"/>
        <v>740</v>
      </c>
      <c r="I44" s="77">
        <f t="shared" si="0"/>
        <v>6254</v>
      </c>
      <c r="J44" s="77">
        <f t="shared" si="0"/>
        <v>1912</v>
      </c>
      <c r="K44" s="78">
        <f t="shared" si="0"/>
        <v>4749</v>
      </c>
      <c r="L44" s="74">
        <f t="shared" si="0"/>
        <v>22854</v>
      </c>
      <c r="M44" s="75">
        <f t="shared" si="0"/>
        <v>0</v>
      </c>
      <c r="N44" s="161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61"/>
    </row>
    <row r="46" spans="1:14" ht="15.75" thickBot="1">
      <c r="A46" s="73" t="s">
        <v>55</v>
      </c>
      <c r="B46" s="79">
        <f t="shared" ref="B46:M46" si="1">SUM(B3:B42)</f>
        <v>0</v>
      </c>
      <c r="C46" s="80">
        <f t="shared" si="1"/>
        <v>46182</v>
      </c>
      <c r="D46" s="81">
        <f t="shared" si="1"/>
        <v>2860</v>
      </c>
      <c r="E46" s="82">
        <f t="shared" si="1"/>
        <v>495</v>
      </c>
      <c r="F46" s="82">
        <f t="shared" si="1"/>
        <v>714</v>
      </c>
      <c r="G46" s="82">
        <f t="shared" si="1"/>
        <v>623</v>
      </c>
      <c r="H46" s="82">
        <f t="shared" si="1"/>
        <v>740</v>
      </c>
      <c r="I46" s="82">
        <f t="shared" si="1"/>
        <v>6254</v>
      </c>
      <c r="J46" s="82">
        <f t="shared" si="1"/>
        <v>1912</v>
      </c>
      <c r="K46" s="83">
        <f t="shared" si="1"/>
        <v>4749</v>
      </c>
      <c r="L46" s="79">
        <f t="shared" si="1"/>
        <v>22854</v>
      </c>
      <c r="M46" s="80">
        <f t="shared" si="1"/>
        <v>0</v>
      </c>
      <c r="N46" s="161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61"/>
    </row>
    <row r="48" spans="1:14">
      <c r="A48" s="84" t="s">
        <v>56</v>
      </c>
      <c r="B48" s="85" t="s">
        <v>57</v>
      </c>
      <c r="C48" s="86" t="s">
        <v>58</v>
      </c>
      <c r="D48" s="87" t="s">
        <v>59</v>
      </c>
      <c r="E48" s="88" t="s">
        <v>59</v>
      </c>
      <c r="F48" s="88" t="s">
        <v>59</v>
      </c>
      <c r="G48" s="88" t="s">
        <v>60</v>
      </c>
      <c r="H48" s="88" t="s">
        <v>60</v>
      </c>
      <c r="I48" s="88" t="s">
        <v>60</v>
      </c>
      <c r="J48" s="89" t="s">
        <v>60</v>
      </c>
      <c r="K48" s="90" t="s">
        <v>60</v>
      </c>
      <c r="L48" s="12" t="s">
        <v>60</v>
      </c>
      <c r="M48" s="91" t="s">
        <v>61</v>
      </c>
      <c r="N48" s="39"/>
    </row>
    <row r="49" spans="1:14" ht="15.75" thickBot="1">
      <c r="A49" s="64" t="s">
        <v>14</v>
      </c>
      <c r="B49" s="92">
        <v>0</v>
      </c>
      <c r="C49" s="93">
        <v>11.2</v>
      </c>
      <c r="D49" s="94">
        <v>10.9</v>
      </c>
      <c r="E49" s="95">
        <v>10.9</v>
      </c>
      <c r="F49" s="95">
        <v>10.9</v>
      </c>
      <c r="G49" s="95">
        <v>11.1</v>
      </c>
      <c r="H49" s="95">
        <v>11.1</v>
      </c>
      <c r="I49" s="96">
        <v>11.1</v>
      </c>
      <c r="J49" s="96">
        <v>11.1</v>
      </c>
      <c r="K49" s="96">
        <v>11.1</v>
      </c>
      <c r="L49" s="97">
        <v>11.6</v>
      </c>
      <c r="M49" s="98">
        <v>0</v>
      </c>
      <c r="N49" s="39"/>
    </row>
    <row r="50" spans="1:14" ht="15.75" thickBot="1">
      <c r="A50" s="165"/>
      <c r="B50" s="100"/>
      <c r="C50" s="100"/>
      <c r="D50" s="100"/>
      <c r="E50" s="100"/>
      <c r="F50" s="100"/>
      <c r="G50" s="100"/>
      <c r="H50" s="100"/>
      <c r="I50" s="165"/>
      <c r="J50" s="165"/>
      <c r="K50" s="165"/>
      <c r="L50" s="165"/>
      <c r="M50" s="165"/>
      <c r="N50" s="39"/>
    </row>
    <row r="51" spans="1:14" ht="15.75" thickBot="1">
      <c r="A51" s="72" t="s">
        <v>62</v>
      </c>
      <c r="B51" s="101">
        <f t="shared" ref="B51:M51" si="2">(B44*B49)</f>
        <v>0</v>
      </c>
      <c r="C51" s="102">
        <f t="shared" si="2"/>
        <v>517238.39999999997</v>
      </c>
      <c r="D51" s="103">
        <f t="shared" si="2"/>
        <v>31174</v>
      </c>
      <c r="E51" s="104">
        <f t="shared" si="2"/>
        <v>5395.5</v>
      </c>
      <c r="F51" s="104">
        <f t="shared" si="2"/>
        <v>7782.6</v>
      </c>
      <c r="G51" s="104">
        <f t="shared" si="2"/>
        <v>6915.3</v>
      </c>
      <c r="H51" s="104">
        <f t="shared" si="2"/>
        <v>8214</v>
      </c>
      <c r="I51" s="104">
        <f t="shared" si="2"/>
        <v>69419.399999999994</v>
      </c>
      <c r="J51" s="104">
        <f t="shared" si="2"/>
        <v>21223.200000000001</v>
      </c>
      <c r="K51" s="105">
        <f t="shared" si="2"/>
        <v>52713.9</v>
      </c>
      <c r="L51" s="101">
        <f t="shared" si="2"/>
        <v>265106.39999999997</v>
      </c>
      <c r="M51" s="106">
        <f t="shared" si="2"/>
        <v>0</v>
      </c>
      <c r="N51" s="107" t="s">
        <v>63</v>
      </c>
    </row>
    <row r="52" spans="1:14" ht="15.75" thickBot="1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39"/>
    </row>
    <row r="53" spans="1:14">
      <c r="A53" s="84" t="s">
        <v>64</v>
      </c>
      <c r="B53" s="85"/>
      <c r="C53" s="86"/>
      <c r="D53" s="87" t="s">
        <v>65</v>
      </c>
      <c r="E53" s="88" t="s">
        <v>65</v>
      </c>
      <c r="F53" s="88" t="s">
        <v>65</v>
      </c>
      <c r="G53" s="88" t="s">
        <v>65</v>
      </c>
      <c r="H53" s="88" t="s">
        <v>66</v>
      </c>
      <c r="I53" s="89" t="s">
        <v>66</v>
      </c>
      <c r="J53" s="88" t="s">
        <v>66</v>
      </c>
      <c r="K53" s="108" t="s">
        <v>66</v>
      </c>
      <c r="L53" s="109" t="s">
        <v>66</v>
      </c>
      <c r="M53" s="91" t="s">
        <v>66</v>
      </c>
      <c r="N53" s="110"/>
    </row>
    <row r="54" spans="1:14" ht="15.75" thickBot="1">
      <c r="A54" s="64" t="s">
        <v>67</v>
      </c>
      <c r="B54" s="111"/>
      <c r="C54" s="112"/>
      <c r="D54" s="113">
        <v>8.6999999999999994E-2</v>
      </c>
      <c r="E54" s="114">
        <v>8.6999999999999994E-2</v>
      </c>
      <c r="F54" s="114">
        <v>8.6999999999999994E-2</v>
      </c>
      <c r="G54" s="114">
        <v>8.6999999999999994E-2</v>
      </c>
      <c r="H54" s="114">
        <v>8.6999999999999994E-2</v>
      </c>
      <c r="I54" s="114">
        <v>8.6999999999999994E-2</v>
      </c>
      <c r="J54" s="114">
        <v>8.6999999999999994E-2</v>
      </c>
      <c r="K54" s="115">
        <v>8.6999999999999994E-2</v>
      </c>
      <c r="L54" s="116">
        <v>0</v>
      </c>
      <c r="M54" s="117">
        <v>0</v>
      </c>
      <c r="N54" s="39"/>
    </row>
    <row r="55" spans="1:14" ht="15.75" thickBot="1">
      <c r="A55" s="165"/>
      <c r="B55" s="165"/>
      <c r="C55" s="165"/>
      <c r="D55" s="165"/>
      <c r="E55" s="100"/>
      <c r="F55" s="100"/>
      <c r="G55" s="100"/>
      <c r="H55" s="165"/>
      <c r="I55" s="165"/>
      <c r="J55" s="165"/>
      <c r="K55" s="165"/>
      <c r="L55" s="165"/>
      <c r="M55" s="165"/>
      <c r="N55" s="110"/>
    </row>
    <row r="56" spans="1:14" ht="15.75" thickBot="1">
      <c r="A56" s="72" t="s">
        <v>68</v>
      </c>
      <c r="B56" s="118"/>
      <c r="C56" s="119"/>
      <c r="D56" s="120">
        <f>(D46*D54)</f>
        <v>248.82</v>
      </c>
      <c r="E56" s="121">
        <f>(E46*E54)</f>
        <v>43.064999999999998</v>
      </c>
      <c r="F56" s="121">
        <f>(F46*F54)</f>
        <v>62.117999999999995</v>
      </c>
      <c r="G56" s="121">
        <f>(G46*G54)</f>
        <v>54.200999999999993</v>
      </c>
      <c r="H56" s="121">
        <f t="shared" ref="H56" si="3">(H46*H54)</f>
        <v>64.38</v>
      </c>
      <c r="I56" s="121">
        <f>(I46*I54)</f>
        <v>544.09799999999996</v>
      </c>
      <c r="J56" s="121">
        <f>(J46*J54)</f>
        <v>166.34399999999999</v>
      </c>
      <c r="K56" s="122">
        <f>(K46*K54)</f>
        <v>413.16299999999995</v>
      </c>
      <c r="L56" s="123">
        <f>(L46*L54)</f>
        <v>0</v>
      </c>
      <c r="M56" s="124">
        <f>(M46*M54)</f>
        <v>0</v>
      </c>
      <c r="N56" s="39"/>
    </row>
    <row r="57" spans="1:14" ht="15.75" thickBot="1">
      <c r="A57" s="165"/>
      <c r="B57" s="165"/>
      <c r="C57" s="165"/>
      <c r="D57" s="165"/>
      <c r="E57" s="125"/>
      <c r="F57" s="125"/>
      <c r="G57" s="125"/>
      <c r="H57" s="125"/>
      <c r="I57" s="125"/>
      <c r="J57" s="125"/>
      <c r="K57" s="125"/>
      <c r="L57" s="125"/>
      <c r="M57" s="125"/>
      <c r="N57" s="39"/>
    </row>
    <row r="58" spans="1:14" ht="15.75" thickBot="1">
      <c r="A58" s="73" t="s">
        <v>69</v>
      </c>
      <c r="B58" s="259">
        <f>SUM(B44:M44)</f>
        <v>87383</v>
      </c>
      <c r="C58" s="260"/>
      <c r="D58" s="126" t="s">
        <v>70</v>
      </c>
      <c r="E58" s="271">
        <v>44966</v>
      </c>
      <c r="F58" s="271"/>
      <c r="G58" s="271"/>
      <c r="H58" s="271"/>
      <c r="I58" s="272" t="s">
        <v>108</v>
      </c>
      <c r="J58" s="272"/>
      <c r="K58" s="272"/>
      <c r="L58" s="272"/>
      <c r="M58" s="272"/>
      <c r="N58" s="272"/>
    </row>
    <row r="59" spans="1:14" ht="15.75" thickBot="1">
      <c r="A59" s="73" t="s">
        <v>71</v>
      </c>
      <c r="B59" s="259">
        <f>(I83+I84)</f>
        <v>388</v>
      </c>
      <c r="C59" s="260"/>
      <c r="D59" s="126" t="s">
        <v>70</v>
      </c>
      <c r="E59" s="249" t="s">
        <v>72</v>
      </c>
      <c r="F59" s="249"/>
      <c r="G59" s="249"/>
      <c r="H59" s="249"/>
      <c r="I59" s="250">
        <f>(I60+I61)</f>
        <v>87389</v>
      </c>
      <c r="J59" s="250"/>
      <c r="K59" s="250"/>
      <c r="L59" s="250"/>
      <c r="M59" s="250"/>
      <c r="N59" s="250"/>
    </row>
    <row r="60" spans="1:14" ht="15.75" thickBot="1">
      <c r="A60" s="165"/>
      <c r="B60" s="127"/>
      <c r="C60" s="127"/>
      <c r="D60" s="126"/>
      <c r="E60" s="249" t="s">
        <v>73</v>
      </c>
      <c r="F60" s="249"/>
      <c r="G60" s="249"/>
      <c r="H60" s="249"/>
      <c r="I60" s="250">
        <v>87389</v>
      </c>
      <c r="J60" s="250"/>
      <c r="K60" s="250"/>
      <c r="L60" s="250"/>
      <c r="M60" s="250"/>
      <c r="N60" s="250"/>
    </row>
    <row r="61" spans="1:14" ht="15.75" thickBot="1">
      <c r="A61" s="73" t="s">
        <v>74</v>
      </c>
      <c r="B61" s="259">
        <f>(B58-B59)</f>
        <v>86995</v>
      </c>
      <c r="C61" s="260"/>
      <c r="D61" s="126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65"/>
      <c r="B62" s="128"/>
      <c r="C62" s="128"/>
      <c r="D62" s="126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73" t="s">
        <v>77</v>
      </c>
      <c r="B63" s="259">
        <f>SUM(B51:M51)</f>
        <v>985182.7</v>
      </c>
      <c r="C63" s="260"/>
      <c r="D63" s="126" t="s">
        <v>63</v>
      </c>
      <c r="E63" s="249" t="s">
        <v>78</v>
      </c>
      <c r="F63" s="249"/>
      <c r="G63" s="249"/>
      <c r="H63" s="249"/>
      <c r="I63" s="250">
        <v>87389</v>
      </c>
      <c r="J63" s="250"/>
      <c r="K63" s="250"/>
      <c r="L63" s="250"/>
      <c r="M63" s="250"/>
      <c r="N63" s="250"/>
    </row>
    <row r="64" spans="1:14" ht="15.75" thickBot="1">
      <c r="A64" s="73" t="s">
        <v>79</v>
      </c>
      <c r="B64" s="259">
        <f>SUM(B56:M56)</f>
        <v>1596.1889999999999</v>
      </c>
      <c r="C64" s="260"/>
      <c r="D64" s="126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65"/>
      <c r="B65" s="128"/>
      <c r="C65" s="128"/>
      <c r="D65" s="126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73" t="s">
        <v>82</v>
      </c>
      <c r="B66" s="259">
        <f>(B63+B64)</f>
        <v>986778.88899999997</v>
      </c>
      <c r="C66" s="260"/>
      <c r="D66" s="126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65"/>
      <c r="B67" s="128"/>
      <c r="C67" s="128"/>
      <c r="D67" s="165"/>
      <c r="E67" s="252" t="s">
        <v>84</v>
      </c>
      <c r="F67" s="252"/>
      <c r="G67" s="252"/>
      <c r="H67" s="252"/>
      <c r="I67" s="253">
        <v>71724</v>
      </c>
      <c r="J67" s="253"/>
      <c r="K67" s="253"/>
      <c r="L67" s="253"/>
      <c r="M67" s="253"/>
      <c r="N67" s="253"/>
    </row>
    <row r="68" spans="1:14" ht="15.75" thickBot="1">
      <c r="A68" s="73" t="s">
        <v>85</v>
      </c>
      <c r="B68" s="261">
        <f>(B66/B61)</f>
        <v>11.34293797344675</v>
      </c>
      <c r="C68" s="262"/>
      <c r="D68" s="126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0"/>
      <c r="B69" s="129"/>
      <c r="C69" s="129"/>
      <c r="D69" s="165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73" t="s">
        <v>88</v>
      </c>
      <c r="B70" s="256">
        <v>0</v>
      </c>
      <c r="C70" s="257"/>
      <c r="D70" s="126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0"/>
      <c r="B71" s="130"/>
      <c r="C71" s="130"/>
      <c r="D71" s="126"/>
      <c r="E71" s="252" t="s">
        <v>90</v>
      </c>
      <c r="F71" s="252"/>
      <c r="G71" s="252"/>
      <c r="H71" s="252"/>
      <c r="I71" s="253">
        <v>87389</v>
      </c>
      <c r="J71" s="253"/>
      <c r="K71" s="253"/>
      <c r="L71" s="253"/>
      <c r="M71" s="253"/>
      <c r="N71" s="253"/>
    </row>
    <row r="72" spans="1:14" ht="15.75" thickBot="1">
      <c r="A72" s="73" t="s">
        <v>91</v>
      </c>
      <c r="B72" s="256">
        <f>I80+I82</f>
        <v>410</v>
      </c>
      <c r="C72" s="257"/>
      <c r="D72" s="126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44966</v>
      </c>
      <c r="B73" s="258"/>
      <c r="C73" s="258"/>
      <c r="D73" s="165"/>
      <c r="E73" s="252" t="s">
        <v>93</v>
      </c>
      <c r="F73" s="252"/>
      <c r="G73" s="252"/>
      <c r="H73" s="252"/>
      <c r="I73" s="253">
        <v>-81008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65"/>
      <c r="E74" s="165"/>
      <c r="F74" s="131"/>
      <c r="G74" s="131"/>
      <c r="H74" s="131"/>
      <c r="I74" s="132"/>
      <c r="J74" s="132"/>
      <c r="K74" s="132"/>
      <c r="L74" s="132"/>
      <c r="M74" s="132"/>
      <c r="N74" s="133"/>
    </row>
    <row r="75" spans="1:14">
      <c r="A75" s="258"/>
      <c r="B75" s="258"/>
      <c r="C75" s="258"/>
      <c r="D75" s="165"/>
      <c r="E75" s="252" t="s">
        <v>94</v>
      </c>
      <c r="F75" s="252"/>
      <c r="G75" s="252"/>
      <c r="H75" s="252"/>
      <c r="I75" s="253">
        <f>(I67+I68+I69+I70+I71+I73+I76+I72)</f>
        <v>78105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65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65"/>
      <c r="E77" s="165"/>
      <c r="F77" s="134"/>
      <c r="G77" s="162"/>
      <c r="H77" s="162"/>
      <c r="I77" s="163"/>
      <c r="J77" s="163"/>
      <c r="K77" s="163"/>
      <c r="L77" s="163"/>
      <c r="M77" s="163"/>
      <c r="N77" s="137"/>
    </row>
    <row r="78" spans="1:14">
      <c r="A78" s="255" t="s">
        <v>108</v>
      </c>
      <c r="B78" s="255"/>
      <c r="C78" s="255"/>
      <c r="D78" s="165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39"/>
      <c r="B79" s="140"/>
      <c r="C79" s="140"/>
      <c r="D79" s="141"/>
      <c r="E79" s="249" t="s">
        <v>97</v>
      </c>
      <c r="F79" s="249"/>
      <c r="G79" s="249"/>
      <c r="H79" s="249"/>
      <c r="I79" s="250">
        <v>41750</v>
      </c>
      <c r="J79" s="250"/>
      <c r="K79" s="250"/>
      <c r="L79" s="250"/>
      <c r="M79" s="250"/>
      <c r="N79" s="250"/>
    </row>
    <row r="80" spans="1:14">
      <c r="A80" s="139"/>
      <c r="B80" s="140"/>
      <c r="C80" s="140"/>
      <c r="D80" s="141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39"/>
      <c r="B81" s="140"/>
      <c r="C81" s="140"/>
      <c r="D81" s="141"/>
      <c r="E81" s="249" t="s">
        <v>99</v>
      </c>
      <c r="F81" s="249"/>
      <c r="G81" s="249"/>
      <c r="H81" s="249"/>
      <c r="I81" s="250">
        <v>34724</v>
      </c>
      <c r="J81" s="250"/>
      <c r="K81" s="250"/>
      <c r="L81" s="250"/>
      <c r="M81" s="250"/>
      <c r="N81" s="250"/>
    </row>
    <row r="82" spans="1:14">
      <c r="A82" s="165"/>
      <c r="B82" s="165"/>
      <c r="C82" s="165"/>
      <c r="D82" s="141"/>
      <c r="E82" s="249" t="s">
        <v>100</v>
      </c>
      <c r="F82" s="249"/>
      <c r="G82" s="249"/>
      <c r="H82" s="249"/>
      <c r="I82" s="250">
        <v>410</v>
      </c>
      <c r="J82" s="250"/>
      <c r="K82" s="250"/>
      <c r="L82" s="250"/>
      <c r="M82" s="250"/>
      <c r="N82" s="250"/>
    </row>
    <row r="83" spans="1:14">
      <c r="A83" s="141"/>
      <c r="B83" s="141"/>
      <c r="C83" s="141"/>
      <c r="D83" s="141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41"/>
      <c r="B84" s="141"/>
      <c r="C84" s="141"/>
      <c r="D84" s="141"/>
      <c r="E84" s="249" t="s">
        <v>102</v>
      </c>
      <c r="F84" s="249"/>
      <c r="G84" s="249"/>
      <c r="H84" s="249"/>
      <c r="I84" s="250">
        <v>388</v>
      </c>
      <c r="J84" s="250"/>
      <c r="K84" s="250"/>
      <c r="L84" s="250"/>
      <c r="M84" s="250"/>
      <c r="N84" s="250"/>
    </row>
    <row r="85" spans="1:14">
      <c r="A85" s="141"/>
      <c r="B85" s="141"/>
      <c r="C85" s="141"/>
      <c r="D85" s="141"/>
      <c r="E85" s="164"/>
      <c r="F85" s="164"/>
      <c r="G85" s="164"/>
      <c r="H85" s="164"/>
      <c r="I85" s="160"/>
      <c r="J85" s="160"/>
      <c r="K85" s="160"/>
      <c r="L85" s="160"/>
      <c r="M85" s="160"/>
      <c r="N85" s="160"/>
    </row>
    <row r="86" spans="1:14">
      <c r="A86" s="141"/>
      <c r="B86" s="141"/>
      <c r="C86" s="141"/>
      <c r="D86" s="141"/>
      <c r="E86" s="249" t="s">
        <v>103</v>
      </c>
      <c r="F86" s="249"/>
      <c r="G86" s="249"/>
      <c r="H86" s="249"/>
      <c r="I86" s="250">
        <f>SUM(I78:N84)</f>
        <v>77272</v>
      </c>
      <c r="J86" s="250"/>
      <c r="K86" s="250"/>
      <c r="L86" s="250"/>
      <c r="M86" s="250"/>
      <c r="N86" s="250"/>
    </row>
    <row r="87" spans="1:14">
      <c r="A87" s="141"/>
      <c r="B87" s="141"/>
      <c r="C87" s="141"/>
      <c r="D87" s="141"/>
      <c r="E87" s="164"/>
      <c r="F87" s="164"/>
      <c r="G87" s="164"/>
      <c r="H87" s="164"/>
      <c r="I87" s="160"/>
      <c r="J87" s="160"/>
      <c r="K87" s="160"/>
      <c r="L87" s="160"/>
      <c r="M87" s="160"/>
      <c r="N87" s="160"/>
    </row>
    <row r="88" spans="1:14" ht="15.75" thickBot="1">
      <c r="A88" s="251">
        <f ca="1">NOW()</f>
        <v>45006.42079236111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-833</v>
      </c>
      <c r="J88" s="253"/>
      <c r="K88" s="253"/>
      <c r="L88" s="253"/>
      <c r="M88" s="253"/>
      <c r="N88" s="253"/>
    </row>
    <row r="89" spans="1:14" ht="15.75" thickTop="1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39"/>
    </row>
    <row r="90" spans="1:14">
      <c r="A90" s="141"/>
      <c r="B90" s="141"/>
      <c r="C90" s="141"/>
      <c r="D90" s="141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8" header="0.3" footer="0.17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31</vt:i4>
      </vt:variant>
      <vt:variant>
        <vt:lpstr>Adlandırılmış Aralıklar</vt:lpstr>
      </vt:variant>
      <vt:variant>
        <vt:i4>28</vt:i4>
      </vt:variant>
    </vt:vector>
  </HeadingPairs>
  <TitlesOfParts>
    <vt:vector size="59" baseType="lpstr">
      <vt:lpstr>01.02.23</vt:lpstr>
      <vt:lpstr>02.02.23</vt:lpstr>
      <vt:lpstr>03.02.23</vt:lpstr>
      <vt:lpstr>04.02.23</vt:lpstr>
      <vt:lpstr>05.02.23</vt:lpstr>
      <vt:lpstr>06.02.23</vt:lpstr>
      <vt:lpstr>07.02.23</vt:lpstr>
      <vt:lpstr>08.02.23</vt:lpstr>
      <vt:lpstr>09.02.23</vt:lpstr>
      <vt:lpstr>10.02.23</vt:lpstr>
      <vt:lpstr>11.02.23</vt:lpstr>
      <vt:lpstr>12.02.23</vt:lpstr>
      <vt:lpstr>13.01.23</vt:lpstr>
      <vt:lpstr>14.02.23</vt:lpstr>
      <vt:lpstr>15.02.23</vt:lpstr>
      <vt:lpstr>16.02.23</vt:lpstr>
      <vt:lpstr>17.02.23</vt:lpstr>
      <vt:lpstr>18.02.23</vt:lpstr>
      <vt:lpstr>19.02.23</vt:lpstr>
      <vt:lpstr>20.02.23</vt:lpstr>
      <vt:lpstr>21.02.23</vt:lpstr>
      <vt:lpstr>22.02.23</vt:lpstr>
      <vt:lpstr>23.02.23</vt:lpstr>
      <vt:lpstr>24.02.23</vt:lpstr>
      <vt:lpstr>25.02.23</vt:lpstr>
      <vt:lpstr>26.02.23</vt:lpstr>
      <vt:lpstr>27.02.23</vt:lpstr>
      <vt:lpstr>28.02.23</vt:lpstr>
      <vt:lpstr>Sayfa3</vt:lpstr>
      <vt:lpstr>Sayfa6</vt:lpstr>
      <vt:lpstr>Sayfa7</vt:lpstr>
      <vt:lpstr>'01.02.23'!Yazdırma_Alanı</vt:lpstr>
      <vt:lpstr>'02.02.23'!Yazdırma_Alanı</vt:lpstr>
      <vt:lpstr>'03.02.23'!Yazdırma_Alanı</vt:lpstr>
      <vt:lpstr>'04.02.23'!Yazdırma_Alanı</vt:lpstr>
      <vt:lpstr>'05.02.23'!Yazdırma_Alanı</vt:lpstr>
      <vt:lpstr>'06.02.23'!Yazdırma_Alanı</vt:lpstr>
      <vt:lpstr>'07.02.23'!Yazdırma_Alanı</vt:lpstr>
      <vt:lpstr>'08.02.23'!Yazdırma_Alanı</vt:lpstr>
      <vt:lpstr>'09.02.23'!Yazdırma_Alanı</vt:lpstr>
      <vt:lpstr>'10.02.23'!Yazdırma_Alanı</vt:lpstr>
      <vt:lpstr>'11.02.23'!Yazdırma_Alanı</vt:lpstr>
      <vt:lpstr>'12.02.23'!Yazdırma_Alanı</vt:lpstr>
      <vt:lpstr>'13.01.23'!Yazdırma_Alanı</vt:lpstr>
      <vt:lpstr>'14.02.23'!Yazdırma_Alanı</vt:lpstr>
      <vt:lpstr>'15.02.23'!Yazdırma_Alanı</vt:lpstr>
      <vt:lpstr>'16.02.23'!Yazdırma_Alanı</vt:lpstr>
      <vt:lpstr>'17.02.23'!Yazdırma_Alanı</vt:lpstr>
      <vt:lpstr>'18.02.23'!Yazdırma_Alanı</vt:lpstr>
      <vt:lpstr>'19.02.23'!Yazdırma_Alanı</vt:lpstr>
      <vt:lpstr>'20.02.23'!Yazdırma_Alanı</vt:lpstr>
      <vt:lpstr>'21.02.23'!Yazdırma_Alanı</vt:lpstr>
      <vt:lpstr>'22.02.23'!Yazdırma_Alanı</vt:lpstr>
      <vt:lpstr>'23.02.23'!Yazdırma_Alanı</vt:lpstr>
      <vt:lpstr>'24.02.23'!Yazdırma_Alanı</vt:lpstr>
      <vt:lpstr>'25.02.23'!Yazdırma_Alanı</vt:lpstr>
      <vt:lpstr>'26.02.23'!Yazdırma_Alanı</vt:lpstr>
      <vt:lpstr>'27.02.23'!Yazdırma_Alanı</vt:lpstr>
      <vt:lpstr>'28.02.23'!Yazdırma_Alanı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2023-03-21T07:07:00Z</dcterms:modified>
</cp:coreProperties>
</file>